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270" windowHeight="9270"/>
  </bookViews>
  <sheets>
    <sheet name="三四年级课堂" sheetId="1" r:id="rId1"/>
    <sheet name="三四年级实验" sheetId="3" r:id="rId2"/>
    <sheet name="三四年级课程设计" sheetId="4" r:id="rId3"/>
    <sheet name="毕业设计" sheetId="2" r:id="rId4"/>
  </sheets>
  <definedNames>
    <definedName name="_xlnm.Print_Titles" localSheetId="0">三四年级课堂!$2:$2</definedName>
  </definedNames>
  <calcPr calcId="124519"/>
</workbook>
</file>

<file path=xl/calcChain.xml><?xml version="1.0" encoding="utf-8"?>
<calcChain xmlns="http://schemas.openxmlformats.org/spreadsheetml/2006/main">
  <c r="Q72" i="4"/>
  <c r="Q69"/>
  <c r="Q66"/>
  <c r="Q63"/>
  <c r="Q60"/>
  <c r="Q56"/>
  <c r="Q53"/>
  <c r="Q50"/>
  <c r="Q47"/>
  <c r="Q45"/>
  <c r="Q43"/>
  <c r="Q41"/>
  <c r="Q40"/>
  <c r="Q39"/>
  <c r="T61" i="1"/>
  <c r="Q36" i="4"/>
  <c r="Q33"/>
  <c r="Q30"/>
  <c r="Q27"/>
  <c r="Q21"/>
  <c r="Q15"/>
  <c r="Q9"/>
  <c r="Q3"/>
  <c r="N13" i="3"/>
  <c r="M36"/>
  <c r="M34"/>
  <c r="N34" s="1"/>
  <c r="M33"/>
  <c r="N33" s="1"/>
  <c r="M25"/>
  <c r="N25" s="1"/>
  <c r="M24"/>
  <c r="M23"/>
  <c r="M21"/>
  <c r="M20"/>
  <c r="M19"/>
  <c r="N19" s="1"/>
  <c r="M18"/>
  <c r="M17"/>
  <c r="M16"/>
  <c r="M15"/>
  <c r="M14"/>
  <c r="M13"/>
  <c r="M12"/>
  <c r="N12" s="1"/>
  <c r="M11"/>
  <c r="N11" s="1"/>
  <c r="M10"/>
  <c r="N10" s="1"/>
  <c r="M8"/>
  <c r="M7"/>
  <c r="M6"/>
  <c r="M5"/>
  <c r="M4"/>
  <c r="M3"/>
  <c r="M73" i="4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I35" i="3"/>
  <c r="M35" s="1"/>
  <c r="I34"/>
  <c r="I33"/>
  <c r="I32"/>
  <c r="M32" s="1"/>
  <c r="N32" s="1"/>
  <c r="I31"/>
  <c r="M31" s="1"/>
  <c r="N31" s="1"/>
  <c r="I30"/>
  <c r="M30" s="1"/>
  <c r="N30" s="1"/>
  <c r="I29"/>
  <c r="M29" s="1"/>
  <c r="N29" s="1"/>
  <c r="I28"/>
  <c r="M28" s="1"/>
  <c r="N28" s="1"/>
  <c r="I27"/>
  <c r="M27" s="1"/>
  <c r="N27" s="1"/>
  <c r="I26"/>
  <c r="M26" s="1"/>
  <c r="N26" s="1"/>
  <c r="I25"/>
  <c r="I22"/>
  <c r="M22" s="1"/>
  <c r="I9"/>
  <c r="M9" s="1"/>
  <c r="I77" i="2"/>
  <c r="L77" s="1"/>
  <c r="I76"/>
  <c r="L76" s="1"/>
  <c r="I75"/>
  <c r="L75" s="1"/>
  <c r="I74"/>
  <c r="L74" s="1"/>
  <c r="L73"/>
  <c r="I73"/>
  <c r="L72"/>
  <c r="I72"/>
  <c r="I71"/>
  <c r="L71" s="1"/>
  <c r="I70"/>
  <c r="L70" s="1"/>
  <c r="I69"/>
  <c r="L69" s="1"/>
  <c r="L68"/>
  <c r="I68"/>
  <c r="I67"/>
  <c r="L67" s="1"/>
  <c r="I66"/>
  <c r="L66" s="1"/>
  <c r="I65"/>
  <c r="L65" s="1"/>
  <c r="I64"/>
  <c r="L64" s="1"/>
  <c r="I63"/>
  <c r="L63" s="1"/>
  <c r="I62"/>
  <c r="L62" s="1"/>
  <c r="L61"/>
  <c r="I61"/>
  <c r="I60"/>
  <c r="L60" s="1"/>
  <c r="I59"/>
  <c r="L59" s="1"/>
  <c r="I58"/>
  <c r="L58" s="1"/>
  <c r="I57"/>
  <c r="L57" s="1"/>
  <c r="L56"/>
  <c r="I56"/>
  <c r="I55"/>
  <c r="L55" s="1"/>
  <c r="I54"/>
  <c r="L54" s="1"/>
  <c r="I53"/>
  <c r="L53" s="1"/>
  <c r="L52"/>
  <c r="I52"/>
  <c r="I51"/>
  <c r="L51" s="1"/>
  <c r="I50"/>
  <c r="L50" s="1"/>
  <c r="I49"/>
  <c r="L49" s="1"/>
  <c r="I48"/>
  <c r="L48" s="1"/>
  <c r="I47"/>
  <c r="L47" s="1"/>
  <c r="I46"/>
  <c r="L46" s="1"/>
  <c r="L45"/>
  <c r="I45"/>
  <c r="I44"/>
  <c r="L44" s="1"/>
  <c r="L43"/>
  <c r="I43"/>
  <c r="I42"/>
  <c r="L42" s="1"/>
  <c r="L41"/>
  <c r="I41"/>
  <c r="L40"/>
  <c r="I40"/>
  <c r="I39"/>
  <c r="L39" s="1"/>
  <c r="I38"/>
  <c r="L38" s="1"/>
  <c r="I37"/>
  <c r="L37" s="1"/>
  <c r="I36"/>
  <c r="L36" s="1"/>
  <c r="I35"/>
  <c r="L35" s="1"/>
  <c r="I34"/>
  <c r="L34" s="1"/>
  <c r="I33"/>
  <c r="L33" s="1"/>
  <c r="I32"/>
  <c r="L32" s="1"/>
  <c r="I31"/>
  <c r="L31" s="1"/>
  <c r="I30"/>
  <c r="L30" s="1"/>
  <c r="I29"/>
  <c r="L29" s="1"/>
  <c r="I28"/>
  <c r="L28" s="1"/>
  <c r="I27"/>
  <c r="L27" s="1"/>
  <c r="I26"/>
  <c r="L26" s="1"/>
  <c r="I25"/>
  <c r="L25" s="1"/>
  <c r="L24"/>
  <c r="I24"/>
  <c r="I23"/>
  <c r="L23" s="1"/>
  <c r="I22"/>
  <c r="L22" s="1"/>
  <c r="I21"/>
  <c r="J21" s="1"/>
  <c r="I20"/>
  <c r="J20" s="1"/>
  <c r="I19"/>
  <c r="J19" s="1"/>
  <c r="I18"/>
  <c r="L18" s="1"/>
  <c r="I17"/>
  <c r="L17" s="1"/>
  <c r="I16"/>
  <c r="L16" s="1"/>
  <c r="I15"/>
  <c r="L15" s="1"/>
  <c r="L14"/>
  <c r="I14"/>
  <c r="I13"/>
  <c r="L13" s="1"/>
  <c r="I12"/>
  <c r="L12" s="1"/>
  <c r="I11"/>
  <c r="L11" s="1"/>
  <c r="L10"/>
  <c r="I10"/>
  <c r="I9"/>
  <c r="L9" s="1"/>
  <c r="I8"/>
  <c r="L8" s="1"/>
  <c r="I7"/>
  <c r="L7" s="1"/>
  <c r="I6"/>
  <c r="L6" s="1"/>
  <c r="I5"/>
  <c r="L5" s="1"/>
  <c r="I4"/>
  <c r="L4" s="1"/>
  <c r="I3"/>
  <c r="L3" s="1"/>
  <c r="T20" i="1"/>
  <c r="T3"/>
  <c r="S78"/>
  <c r="T78" s="1"/>
  <c r="S76"/>
  <c r="S70"/>
  <c r="S68"/>
  <c r="S62"/>
  <c r="S61"/>
  <c r="S60"/>
  <c r="S58"/>
  <c r="S57"/>
  <c r="S56"/>
  <c r="S55"/>
  <c r="S54"/>
  <c r="T54" s="1"/>
  <c r="S53"/>
  <c r="T52" s="1"/>
  <c r="S52"/>
  <c r="S51"/>
  <c r="T51" s="1"/>
  <c r="S47"/>
  <c r="S46"/>
  <c r="T46" s="1"/>
  <c r="S44"/>
  <c r="S43"/>
  <c r="T42" s="1"/>
  <c r="S42"/>
  <c r="S41"/>
  <c r="S40"/>
  <c r="T40" s="1"/>
  <c r="S39"/>
  <c r="T39" s="1"/>
  <c r="S38"/>
  <c r="S37"/>
  <c r="T37" s="1"/>
  <c r="S36"/>
  <c r="T35" s="1"/>
  <c r="S35"/>
  <c r="S34"/>
  <c r="S33"/>
  <c r="S32"/>
  <c r="T32" s="1"/>
  <c r="S31"/>
  <c r="S30"/>
  <c r="T30" s="1"/>
  <c r="S29"/>
  <c r="S28"/>
  <c r="S26"/>
  <c r="S25"/>
  <c r="S24"/>
  <c r="S23"/>
  <c r="S22"/>
  <c r="T22" s="1"/>
  <c r="S21"/>
  <c r="S20"/>
  <c r="S19"/>
  <c r="S17"/>
  <c r="S16"/>
  <c r="S15"/>
  <c r="T15" s="1"/>
  <c r="S14"/>
  <c r="S13"/>
  <c r="T9" s="1"/>
  <c r="S12"/>
  <c r="S11"/>
  <c r="S10"/>
  <c r="S9"/>
  <c r="S8"/>
  <c r="S7"/>
  <c r="S6"/>
  <c r="T6" s="1"/>
  <c r="S5"/>
  <c r="T5" s="1"/>
  <c r="S4"/>
  <c r="S3"/>
  <c r="P83"/>
  <c r="L83"/>
  <c r="M83" s="1"/>
  <c r="P82"/>
  <c r="M82"/>
  <c r="L82"/>
  <c r="S82" s="1"/>
  <c r="T82" s="1"/>
  <c r="P81"/>
  <c r="M81"/>
  <c r="L81"/>
  <c r="S81" s="1"/>
  <c r="T81" s="1"/>
  <c r="P80"/>
  <c r="M80"/>
  <c r="L80"/>
  <c r="S80" s="1"/>
  <c r="T80" s="1"/>
  <c r="P79"/>
  <c r="M79"/>
  <c r="L79"/>
  <c r="S79" s="1"/>
  <c r="T79" s="1"/>
  <c r="P78"/>
  <c r="M78"/>
  <c r="L78"/>
  <c r="P77"/>
  <c r="L77"/>
  <c r="M77" s="1"/>
  <c r="P76"/>
  <c r="M76"/>
  <c r="L76"/>
  <c r="P75"/>
  <c r="L75"/>
  <c r="M75" s="1"/>
  <c r="P74"/>
  <c r="M74"/>
  <c r="L74"/>
  <c r="S74" s="1"/>
  <c r="P73"/>
  <c r="M73"/>
  <c r="L73"/>
  <c r="S73" s="1"/>
  <c r="P72"/>
  <c r="M72"/>
  <c r="L72"/>
  <c r="S72" s="1"/>
  <c r="P71"/>
  <c r="M71"/>
  <c r="L71"/>
  <c r="S71" s="1"/>
  <c r="T71" s="1"/>
  <c r="P70"/>
  <c r="M70"/>
  <c r="L70"/>
  <c r="P69"/>
  <c r="L69"/>
  <c r="M69" s="1"/>
  <c r="P68"/>
  <c r="M68"/>
  <c r="L68"/>
  <c r="P67"/>
  <c r="L67"/>
  <c r="M67" s="1"/>
  <c r="P66"/>
  <c r="M66"/>
  <c r="L66"/>
  <c r="S66" s="1"/>
  <c r="P65"/>
  <c r="M65"/>
  <c r="L65"/>
  <c r="S65" s="1"/>
  <c r="P64"/>
  <c r="M64"/>
  <c r="L64"/>
  <c r="S64" s="1"/>
  <c r="P63"/>
  <c r="M63"/>
  <c r="L63"/>
  <c r="S63" s="1"/>
  <c r="P62"/>
  <c r="L62"/>
  <c r="P60"/>
  <c r="M60"/>
  <c r="L60"/>
  <c r="P59"/>
  <c r="M59"/>
  <c r="L59"/>
  <c r="S59" s="1"/>
  <c r="T57" s="1"/>
  <c r="P58"/>
  <c r="M58"/>
  <c r="L58"/>
  <c r="P50"/>
  <c r="L50"/>
  <c r="M50" s="1"/>
  <c r="P49"/>
  <c r="M49"/>
  <c r="L49"/>
  <c r="S49" s="1"/>
  <c r="P48"/>
  <c r="L48"/>
  <c r="S48" s="1"/>
  <c r="P45"/>
  <c r="M45"/>
  <c r="L45"/>
  <c r="S45" s="1"/>
  <c r="P29"/>
  <c r="M29"/>
  <c r="L29"/>
  <c r="P28"/>
  <c r="M28"/>
  <c r="L28"/>
  <c r="P27"/>
  <c r="M27"/>
  <c r="L27"/>
  <c r="S27" s="1"/>
  <c r="T25" s="1"/>
  <c r="M18"/>
  <c r="L18"/>
  <c r="S18" s="1"/>
  <c r="T18" s="1"/>
  <c r="P14"/>
  <c r="M14"/>
  <c r="L14"/>
  <c r="P13"/>
  <c r="M13"/>
  <c r="L13"/>
  <c r="M12"/>
  <c r="L12"/>
  <c r="T62" l="1"/>
  <c r="T44"/>
  <c r="T74"/>
  <c r="S69"/>
  <c r="T68" s="1"/>
  <c r="S77"/>
  <c r="T77" s="1"/>
  <c r="S67"/>
  <c r="T65" s="1"/>
  <c r="S75"/>
  <c r="S83"/>
  <c r="T83" s="1"/>
  <c r="S50"/>
  <c r="T47" s="1"/>
  <c r="M48"/>
  <c r="N15" i="3"/>
  <c r="N6"/>
  <c r="N23"/>
  <c r="N35"/>
  <c r="N3"/>
  <c r="N17"/>
  <c r="L20" i="2"/>
  <c r="L21"/>
  <c r="N21" i="3"/>
  <c r="L19" i="2"/>
</calcChain>
</file>

<file path=xl/sharedStrings.xml><?xml version="1.0" encoding="utf-8"?>
<sst xmlns="http://schemas.openxmlformats.org/spreadsheetml/2006/main" count="1321" uniqueCount="286">
  <si>
    <r>
      <rPr>
        <b/>
        <sz val="14"/>
        <rFont val="宋体"/>
        <charset val="134"/>
      </rPr>
      <t>附件</t>
    </r>
    <r>
      <rPr>
        <b/>
        <sz val="14"/>
        <rFont val="Arial"/>
        <family val="2"/>
      </rPr>
      <t>1</t>
    </r>
    <r>
      <rPr>
        <b/>
        <sz val="14"/>
        <rFont val="宋体"/>
        <charset val="134"/>
      </rPr>
      <t>：</t>
    </r>
    <r>
      <rPr>
        <b/>
        <sz val="14"/>
        <rFont val="Arial"/>
        <family val="2"/>
      </rPr>
      <t>2018</t>
    </r>
    <r>
      <rPr>
        <b/>
        <sz val="14"/>
        <rFont val="宋体"/>
        <charset val="134"/>
      </rPr>
      <t>年度课堂教学异地补贴核算表</t>
    </r>
  </si>
  <si>
    <t>学院</t>
  </si>
  <si>
    <t>教师姓名</t>
  </si>
  <si>
    <t>课程代码</t>
  </si>
  <si>
    <t>课程名称</t>
  </si>
  <si>
    <t>年级</t>
  </si>
  <si>
    <t>教学班号</t>
  </si>
  <si>
    <t>优选范围</t>
  </si>
  <si>
    <t>课内学时</t>
  </si>
  <si>
    <t>学分</t>
  </si>
  <si>
    <t>学生人数</t>
  </si>
  <si>
    <t>系数</t>
  </si>
  <si>
    <t>工作量</t>
  </si>
  <si>
    <t>校区课时补贴</t>
  </si>
  <si>
    <t>每周无课天数</t>
  </si>
  <si>
    <t>无课周数</t>
  </si>
  <si>
    <t>无课补贴</t>
  </si>
  <si>
    <t>总金额</t>
  </si>
  <si>
    <t>备注</t>
  </si>
  <si>
    <t>计算机与信息学院</t>
  </si>
  <si>
    <t>谢昭</t>
  </si>
  <si>
    <t>0521092B</t>
  </si>
  <si>
    <t>软件工程</t>
  </si>
  <si>
    <t>2015</t>
  </si>
  <si>
    <t>0001</t>
  </si>
  <si>
    <t>计算机15-1班
计算机15-2班</t>
  </si>
  <si>
    <t>17-18第二学期</t>
  </si>
  <si>
    <t>0532400X</t>
  </si>
  <si>
    <t>智能信息处理</t>
  </si>
  <si>
    <t>2015级电信科</t>
  </si>
  <si>
    <t>李心科</t>
  </si>
  <si>
    <t>0002</t>
  </si>
  <si>
    <t>计算机15-3班
计算机15-4班</t>
  </si>
  <si>
    <t>李建华</t>
  </si>
  <si>
    <t>0521162B</t>
  </si>
  <si>
    <t>计算机系统结构</t>
  </si>
  <si>
    <t>0003</t>
  </si>
  <si>
    <t>2015级物联网</t>
  </si>
  <si>
    <t>丁贤庆</t>
  </si>
  <si>
    <t>0521600X</t>
  </si>
  <si>
    <t>嵌入式系统</t>
  </si>
  <si>
    <t>2016</t>
  </si>
  <si>
    <t>计算机16-1班
计算机16-2班</t>
  </si>
  <si>
    <t>李磊</t>
  </si>
  <si>
    <t>0521250X</t>
  </si>
  <si>
    <t>人工智能原理</t>
  </si>
  <si>
    <t>郭骏</t>
  </si>
  <si>
    <t>0521272B</t>
  </si>
  <si>
    <t>计算机组成原理</t>
  </si>
  <si>
    <t>2013级
2014级</t>
  </si>
  <si>
    <t>重修班</t>
  </si>
  <si>
    <t>0521350X</t>
  </si>
  <si>
    <t>自动控制原理B</t>
  </si>
  <si>
    <t>陆阳</t>
  </si>
  <si>
    <t>0521370X</t>
  </si>
  <si>
    <t>单片机原理及应用</t>
  </si>
  <si>
    <t>卫星</t>
  </si>
  <si>
    <t>0521380X</t>
  </si>
  <si>
    <t>嵌入式系统B</t>
  </si>
  <si>
    <t>计算机15-1班
计算机15-2班
计算机15-3班</t>
  </si>
  <si>
    <t>计算机15-4班
2015级物联网</t>
  </si>
  <si>
    <t>0110070X</t>
  </si>
  <si>
    <t>嵌入式系统及应用</t>
  </si>
  <si>
    <t>2015级测控</t>
  </si>
  <si>
    <t>周健</t>
  </si>
  <si>
    <t>0521430X</t>
  </si>
  <si>
    <t>网络安全概论B</t>
  </si>
  <si>
    <t>0521142B</t>
  </si>
  <si>
    <t>苏兆品</t>
  </si>
  <si>
    <t>0004</t>
  </si>
  <si>
    <t>2015级智能电网</t>
  </si>
  <si>
    <t>张国富</t>
  </si>
  <si>
    <t>0532232B</t>
  </si>
  <si>
    <t>计算机网络</t>
  </si>
  <si>
    <t>贾璐</t>
  </si>
  <si>
    <t>0532142B</t>
  </si>
  <si>
    <t>通信原理B</t>
  </si>
  <si>
    <t>吴永忠</t>
  </si>
  <si>
    <t>0532212B</t>
  </si>
  <si>
    <t>0532241X</t>
  </si>
  <si>
    <t>嵌入式操作系统</t>
  </si>
  <si>
    <t>李小红</t>
  </si>
  <si>
    <t>曹力</t>
  </si>
  <si>
    <t>0532381X</t>
  </si>
  <si>
    <t>多媒体技术</t>
  </si>
  <si>
    <t>詹曙</t>
  </si>
  <si>
    <t>0543040X</t>
  </si>
  <si>
    <t>数字图像处理及应用</t>
  </si>
  <si>
    <t>第二学期</t>
  </si>
  <si>
    <t>0532380X</t>
  </si>
  <si>
    <t>第一学期</t>
  </si>
  <si>
    <t>樊春晓</t>
  </si>
  <si>
    <t>0543280X</t>
  </si>
  <si>
    <t>可编程器件应用</t>
  </si>
  <si>
    <t>郑淑丽</t>
  </si>
  <si>
    <t>0564010X</t>
  </si>
  <si>
    <t>数据库系统</t>
  </si>
  <si>
    <t>沈明玉</t>
  </si>
  <si>
    <t>0521082B</t>
  </si>
  <si>
    <t>蒋哲远</t>
  </si>
  <si>
    <t>0564020X</t>
  </si>
  <si>
    <t>于磊</t>
  </si>
  <si>
    <t>0521320X</t>
  </si>
  <si>
    <t>软件测试</t>
  </si>
  <si>
    <t>胡学钢</t>
  </si>
  <si>
    <t>0521445X</t>
  </si>
  <si>
    <t>数据挖掘</t>
  </si>
  <si>
    <t>石雷</t>
  </si>
  <si>
    <t>0532260X</t>
  </si>
  <si>
    <t>嵌入式系统实践(限选)</t>
  </si>
  <si>
    <t>720</t>
  </si>
  <si>
    <t>0521282B</t>
  </si>
  <si>
    <t>微机原理与接口技术</t>
  </si>
  <si>
    <t>周芳</t>
  </si>
  <si>
    <t>0532272X</t>
  </si>
  <si>
    <t>雷达技术</t>
  </si>
  <si>
    <t>丁凉</t>
  </si>
  <si>
    <t>李宏芒</t>
  </si>
  <si>
    <t>0521152B</t>
  </si>
  <si>
    <t>编译原理</t>
  </si>
  <si>
    <t>唐益明</t>
  </si>
  <si>
    <t>陈田</t>
  </si>
  <si>
    <t>安鑫</t>
  </si>
  <si>
    <t>郎文辉</t>
  </si>
  <si>
    <t>0542012B</t>
  </si>
  <si>
    <t>微电子概论</t>
  </si>
  <si>
    <t>董张玉</t>
  </si>
  <si>
    <t>0542092B</t>
  </si>
  <si>
    <t>郝世杰</t>
  </si>
  <si>
    <t>蒋建国</t>
  </si>
  <si>
    <t>0542102B</t>
  </si>
  <si>
    <t>信息论与编码</t>
  </si>
  <si>
    <t>夏娜</t>
  </si>
  <si>
    <t>艾加秋</t>
  </si>
  <si>
    <t>0542112B</t>
  </si>
  <si>
    <t>胡社教</t>
  </si>
  <si>
    <t>0542122B</t>
  </si>
  <si>
    <t>微机原理</t>
  </si>
  <si>
    <r>
      <rPr>
        <sz val="10"/>
        <rFont val="宋体"/>
        <charset val="134"/>
      </rPr>
      <t>制表人：</t>
    </r>
    <r>
      <rPr>
        <sz val="10"/>
        <rFont val="Arial"/>
      </rPr>
      <t xml:space="preserve">                                                                  </t>
    </r>
    <r>
      <rPr>
        <sz val="10"/>
        <rFont val="宋体"/>
        <charset val="134"/>
      </rPr>
      <t>系（部）负责人：</t>
    </r>
    <r>
      <rPr>
        <sz val="10"/>
        <rFont val="Arial"/>
      </rPr>
      <t xml:space="preserve">                                                           </t>
    </r>
    <r>
      <rPr>
        <sz val="10"/>
        <rFont val="宋体"/>
        <charset val="134"/>
      </rPr>
      <t>审核：</t>
    </r>
  </si>
  <si>
    <t>附件4：2017-2018学年第二学期毕业设计（论文）异地补贴核算表</t>
  </si>
  <si>
    <t>序号</t>
  </si>
  <si>
    <t>指导教师</t>
  </si>
  <si>
    <t>专业班级</t>
  </si>
  <si>
    <t>周数</t>
  </si>
  <si>
    <t>系数K</t>
  </si>
  <si>
    <t>人数</t>
  </si>
  <si>
    <t>酬金（元）</t>
  </si>
  <si>
    <t>签名</t>
  </si>
  <si>
    <t>30元</t>
    <phoneticPr fontId="18" type="noConversion"/>
  </si>
  <si>
    <t>计算机学院</t>
  </si>
  <si>
    <t>14级</t>
  </si>
  <si>
    <t>计算机
物联网</t>
  </si>
  <si>
    <t>毕翔</t>
  </si>
  <si>
    <t>方宝富</t>
  </si>
  <si>
    <t>吴克伟</t>
  </si>
  <si>
    <t>李琳</t>
  </si>
  <si>
    <t>物联网</t>
  </si>
  <si>
    <t>侯整风</t>
  </si>
  <si>
    <t>胡敏</t>
  </si>
  <si>
    <t>韩江洪</t>
  </si>
  <si>
    <t>黎杰</t>
  </si>
  <si>
    <t>黄毅</t>
  </si>
  <si>
    <t>宣善立</t>
  </si>
  <si>
    <t>姚宏亮</t>
  </si>
  <si>
    <t>计算机</t>
  </si>
  <si>
    <t>殷剑宏</t>
  </si>
  <si>
    <t>张本宏</t>
  </si>
  <si>
    <t>魏振春</t>
  </si>
  <si>
    <t>李俊照</t>
  </si>
  <si>
    <t>杨娟</t>
  </si>
  <si>
    <t>徐娟</t>
  </si>
  <si>
    <t>徐本柱</t>
  </si>
  <si>
    <t>史久根</t>
  </si>
  <si>
    <t>孙晓</t>
  </si>
  <si>
    <t>田卫东</t>
  </si>
  <si>
    <t>汪荣贵</t>
  </si>
  <si>
    <t>王浩</t>
  </si>
  <si>
    <t>马学森</t>
  </si>
  <si>
    <t>张建军</t>
  </si>
  <si>
    <t>吴共庆</t>
  </si>
  <si>
    <t>周红鹃</t>
  </si>
  <si>
    <t>李培培</t>
  </si>
  <si>
    <t>张玉红</t>
  </si>
  <si>
    <t>电信科</t>
  </si>
  <si>
    <t>杨学志</t>
  </si>
  <si>
    <t>金兢</t>
  </si>
  <si>
    <t>刘学亮</t>
  </si>
  <si>
    <t>郭艳蓉</t>
  </si>
  <si>
    <t>吴乐</t>
  </si>
  <si>
    <t>洪日昌</t>
  </si>
  <si>
    <t>牛朝</t>
  </si>
  <si>
    <t>陈新</t>
  </si>
  <si>
    <t>杨兴明</t>
  </si>
  <si>
    <t>张旭东</t>
  </si>
  <si>
    <t>张小辉</t>
  </si>
  <si>
    <t>齐美彬</t>
  </si>
  <si>
    <t>张海燕</t>
  </si>
  <si>
    <t>王昱洁</t>
  </si>
  <si>
    <t>翟琰</t>
  </si>
  <si>
    <t>蒋薇薇</t>
  </si>
  <si>
    <t>张勇</t>
  </si>
  <si>
    <t>制表人：                         系（部）负责人：</t>
  </si>
  <si>
    <t xml:space="preserve">     审核人：</t>
  </si>
  <si>
    <t xml:space="preserve">教 师   </t>
  </si>
  <si>
    <t>课 程 代 码</t>
  </si>
  <si>
    <t xml:space="preserve"> 学时</t>
  </si>
  <si>
    <t>实验重复系数M</t>
  </si>
  <si>
    <t>实验类别系数K</t>
  </si>
  <si>
    <t>课时</t>
  </si>
  <si>
    <t>酬金(元）</t>
  </si>
  <si>
    <t>合计</t>
  </si>
  <si>
    <t>计算机16-1班
计算机16-2班
计算机16-3班
计算机16-4班
2016级物联网</t>
  </si>
  <si>
    <t>温馨提示：课时=计划学时数x M x K（M:实验重复系数，K实验类别系数，其值与一个老师指导的学生人数A有关，A&gt;54,k=1.1,44&lt;A&lt;55,K=1,34&lt;A&lt;45,K=0.8）</t>
  </si>
  <si>
    <t>备注：按照所属学院排序；同一名老师上两门实验课程异地补贴需小计</t>
  </si>
  <si>
    <t>制表人：</t>
  </si>
  <si>
    <t>系（部）负责人：</t>
  </si>
  <si>
    <t>审核：</t>
  </si>
  <si>
    <t>学  院</t>
  </si>
  <si>
    <t>教 师</t>
  </si>
  <si>
    <t>年 级</t>
  </si>
  <si>
    <t>总人数</t>
  </si>
  <si>
    <t>超出人数系数K</t>
  </si>
  <si>
    <t>超出人数</t>
  </si>
  <si>
    <t>课 时</t>
  </si>
  <si>
    <t>酬金  （元）</t>
  </si>
  <si>
    <t>签  名</t>
  </si>
  <si>
    <t>0521593B</t>
  </si>
  <si>
    <t>操作系统课程设计</t>
  </si>
  <si>
    <t>1周</t>
  </si>
  <si>
    <t>周红娟</t>
  </si>
  <si>
    <t>0521623B</t>
  </si>
  <si>
    <t>计算机设计与综合实践</t>
  </si>
  <si>
    <t>0532493B</t>
  </si>
  <si>
    <t>单片机系统课程设计</t>
  </si>
  <si>
    <t>0521603B</t>
  </si>
  <si>
    <t>计算机网络系统实践</t>
  </si>
  <si>
    <t>计算机15-1班</t>
  </si>
  <si>
    <t>2周</t>
  </si>
  <si>
    <t>计算机15-2班</t>
  </si>
  <si>
    <t>计算机15-3班</t>
  </si>
  <si>
    <t>计算机15-4班</t>
  </si>
  <si>
    <t>物联网15-1班</t>
  </si>
  <si>
    <t>物联网15-2班</t>
  </si>
  <si>
    <t>胡庆新</t>
  </si>
  <si>
    <t>0543503B</t>
  </si>
  <si>
    <t>模拟电路课程设计（含EDA）</t>
  </si>
  <si>
    <t>物联网16-1班</t>
  </si>
  <si>
    <t>张勇
（计算机）</t>
  </si>
  <si>
    <t>0521663B</t>
  </si>
  <si>
    <t>硬件工程师综合训练</t>
  </si>
  <si>
    <t>计算机16-1班</t>
  </si>
  <si>
    <t>0540463B</t>
  </si>
  <si>
    <t>数字电路课程设计</t>
  </si>
  <si>
    <t>附件2：2018年度实验（上机）教学异地补贴核算表</t>
    <phoneticPr fontId="10" type="noConversion"/>
  </si>
  <si>
    <t>附件3：2018年度课程设计教学异地补贴核算表</t>
    <phoneticPr fontId="10" type="noConversion"/>
  </si>
  <si>
    <t>计算机15-1班
计算机15-2班
计算机15-3班
计算机15-4班</t>
  </si>
  <si>
    <t>计算机15-1班
计算机15-2班
计算机15-3班
计算机15-4班
2015级物联网</t>
  </si>
  <si>
    <t>2016级电信科</t>
  </si>
  <si>
    <t>数字信号处理A</t>
  </si>
  <si>
    <t>通信电子线路A</t>
  </si>
  <si>
    <t>30元</t>
    <phoneticPr fontId="10" type="noConversion"/>
  </si>
  <si>
    <t>合计</t>
    <phoneticPr fontId="10" type="noConversion"/>
  </si>
  <si>
    <t>学院</t>
    <phoneticPr fontId="10" type="noConversion"/>
  </si>
  <si>
    <t>30元</t>
    <phoneticPr fontId="22" type="noConversion"/>
  </si>
  <si>
    <r>
      <t>计算机</t>
    </r>
    <r>
      <rPr>
        <sz val="10"/>
        <rFont val="Arial"/>
        <family val="2"/>
      </rPr>
      <t>15-1</t>
    </r>
    <r>
      <rPr>
        <sz val="10"/>
        <rFont val="宋体"/>
        <family val="3"/>
        <charset val="134"/>
      </rPr>
      <t>班</t>
    </r>
  </si>
  <si>
    <r>
      <t>计算机</t>
    </r>
    <r>
      <rPr>
        <sz val="10"/>
        <rFont val="Arial"/>
        <family val="2"/>
      </rPr>
      <t>15-2</t>
    </r>
    <r>
      <rPr>
        <sz val="10"/>
        <rFont val="宋体"/>
        <family val="3"/>
        <charset val="134"/>
      </rPr>
      <t>班</t>
    </r>
  </si>
  <si>
    <r>
      <t>计算机</t>
    </r>
    <r>
      <rPr>
        <sz val="10"/>
        <rFont val="Arial"/>
        <family val="2"/>
      </rPr>
      <t>15-3</t>
    </r>
    <r>
      <rPr>
        <sz val="10"/>
        <rFont val="宋体"/>
        <family val="3"/>
        <charset val="134"/>
      </rPr>
      <t>班</t>
    </r>
  </si>
  <si>
    <r>
      <t>计算机</t>
    </r>
    <r>
      <rPr>
        <sz val="10"/>
        <rFont val="Arial"/>
        <family val="2"/>
      </rPr>
      <t>15-4</t>
    </r>
    <r>
      <rPr>
        <sz val="10"/>
        <rFont val="宋体"/>
        <family val="3"/>
        <charset val="134"/>
      </rPr>
      <t>班</t>
    </r>
  </si>
  <si>
    <r>
      <t>物联网</t>
    </r>
    <r>
      <rPr>
        <sz val="10"/>
        <rFont val="Arial"/>
        <family val="2"/>
      </rPr>
      <t>15-1</t>
    </r>
    <r>
      <rPr>
        <sz val="10"/>
        <rFont val="宋体"/>
        <family val="3"/>
        <charset val="134"/>
      </rPr>
      <t>班</t>
    </r>
  </si>
  <si>
    <r>
      <t>物联网</t>
    </r>
    <r>
      <rPr>
        <sz val="10"/>
        <rFont val="Arial"/>
        <family val="2"/>
      </rPr>
      <t>15-2</t>
    </r>
    <r>
      <rPr>
        <sz val="10"/>
        <rFont val="宋体"/>
        <family val="3"/>
        <charset val="134"/>
      </rPr>
      <t>班</t>
    </r>
  </si>
  <si>
    <r>
      <t>2015</t>
    </r>
    <r>
      <rPr>
        <sz val="10"/>
        <rFont val="宋体"/>
        <family val="3"/>
        <charset val="134"/>
      </rPr>
      <t>级电信科</t>
    </r>
  </si>
  <si>
    <r>
      <t>模拟电路课程设计（含</t>
    </r>
    <r>
      <rPr>
        <sz val="10"/>
        <rFont val="Arial"/>
        <family val="2"/>
      </rPr>
      <t>EDA</t>
    </r>
    <r>
      <rPr>
        <sz val="10"/>
        <rFont val="宋体"/>
        <family val="3"/>
        <charset val="134"/>
      </rPr>
      <t>）</t>
    </r>
  </si>
  <si>
    <r>
      <t>电信科</t>
    </r>
    <r>
      <rPr>
        <sz val="10"/>
        <rFont val="Arial"/>
        <family val="2"/>
      </rPr>
      <t>16-1</t>
    </r>
    <r>
      <rPr>
        <sz val="10"/>
        <rFont val="宋体"/>
        <family val="3"/>
        <charset val="134"/>
      </rPr>
      <t>班</t>
    </r>
  </si>
  <si>
    <r>
      <t>电信科</t>
    </r>
    <r>
      <rPr>
        <sz val="10"/>
        <rFont val="Arial"/>
        <family val="2"/>
      </rPr>
      <t>16-2</t>
    </r>
    <r>
      <rPr>
        <sz val="10"/>
        <rFont val="宋体"/>
        <family val="3"/>
        <charset val="134"/>
      </rPr>
      <t>班</t>
    </r>
  </si>
  <si>
    <r>
      <t>物联网</t>
    </r>
    <r>
      <rPr>
        <sz val="10"/>
        <rFont val="Arial"/>
        <family val="2"/>
      </rPr>
      <t>16-1</t>
    </r>
    <r>
      <rPr>
        <sz val="10"/>
        <rFont val="宋体"/>
        <family val="3"/>
        <charset val="134"/>
      </rPr>
      <t>班</t>
    </r>
  </si>
  <si>
    <r>
      <t>物联网</t>
    </r>
    <r>
      <rPr>
        <sz val="10"/>
        <rFont val="Arial"/>
        <family val="2"/>
      </rPr>
      <t>16-2</t>
    </r>
    <r>
      <rPr>
        <sz val="10"/>
        <rFont val="宋体"/>
        <family val="3"/>
        <charset val="134"/>
      </rPr>
      <t>班</t>
    </r>
  </si>
  <si>
    <r>
      <t>计算机</t>
    </r>
    <r>
      <rPr>
        <sz val="10"/>
        <rFont val="Arial"/>
        <family val="2"/>
      </rPr>
      <t>16-1</t>
    </r>
    <r>
      <rPr>
        <sz val="10"/>
        <rFont val="宋体"/>
        <family val="3"/>
        <charset val="134"/>
      </rPr>
      <t>班</t>
    </r>
  </si>
  <si>
    <r>
      <t>计算机</t>
    </r>
    <r>
      <rPr>
        <sz val="10"/>
        <rFont val="Arial"/>
        <family val="2"/>
      </rPr>
      <t>16-3</t>
    </r>
    <r>
      <rPr>
        <sz val="10"/>
        <rFont val="宋体"/>
        <family val="3"/>
        <charset val="134"/>
      </rPr>
      <t>班</t>
    </r>
  </si>
  <si>
    <r>
      <t>计算机</t>
    </r>
    <r>
      <rPr>
        <sz val="10"/>
        <rFont val="Arial"/>
        <family val="2"/>
      </rPr>
      <t>16-2</t>
    </r>
    <r>
      <rPr>
        <sz val="10"/>
        <rFont val="宋体"/>
        <family val="3"/>
        <charset val="134"/>
      </rPr>
      <t>班</t>
    </r>
  </si>
  <si>
    <r>
      <t>计算机</t>
    </r>
    <r>
      <rPr>
        <sz val="10"/>
        <rFont val="Arial"/>
        <family val="2"/>
      </rPr>
      <t>16-4</t>
    </r>
    <r>
      <rPr>
        <sz val="10"/>
        <rFont val="宋体"/>
        <family val="3"/>
        <charset val="134"/>
      </rPr>
      <t>班</t>
    </r>
  </si>
  <si>
    <r>
      <t>30</t>
    </r>
    <r>
      <rPr>
        <b/>
        <sz val="10"/>
        <rFont val="宋体"/>
        <family val="3"/>
        <charset val="134"/>
      </rPr>
      <t>元</t>
    </r>
    <phoneticPr fontId="10" type="noConversion"/>
  </si>
  <si>
    <t>总计</t>
    <phoneticPr fontId="10" type="noConversion"/>
  </si>
  <si>
    <r>
      <t>18-19</t>
    </r>
    <r>
      <rPr>
        <sz val="10"/>
        <rFont val="宋体"/>
        <family val="3"/>
        <charset val="134"/>
      </rPr>
      <t>第一学期</t>
    </r>
  </si>
  <si>
    <t>计算机16-3班
计算机16-4班</t>
  </si>
  <si>
    <t>2016级物联网</t>
  </si>
  <si>
    <t>计算机网络A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</si>
</sst>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_ "/>
    <numFmt numFmtId="177" formatCode="_ * #,##0_ ;_ * \-#,##0_ ;_ * &quot;-&quot;??_ ;_ @_ "/>
  </numFmts>
  <fonts count="30">
    <font>
      <sz val="10"/>
      <name val="Arial"/>
      <charset val="134"/>
    </font>
    <font>
      <sz val="10"/>
      <color rgb="FFFF0000"/>
      <name val="Arial"/>
      <family val="2"/>
    </font>
    <font>
      <b/>
      <sz val="14"/>
      <name val="宋体"/>
      <charset val="134"/>
    </font>
    <font>
      <sz val="14"/>
      <name val="Arial"/>
      <family val="2"/>
    </font>
    <font>
      <sz val="10"/>
      <name val="宋体"/>
      <charset val="134"/>
    </font>
    <font>
      <sz val="9"/>
      <name val="宋体"/>
      <charset val="134"/>
      <scheme val="major"/>
    </font>
    <font>
      <sz val="10"/>
      <name val="Arial"/>
    </font>
    <font>
      <sz val="11"/>
      <color theme="1"/>
      <name val="宋体"/>
      <charset val="134"/>
      <scheme val="minor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Fill="1" applyBorder="1" applyAlignment="1">
      <alignment vertical="center"/>
    </xf>
    <xf numFmtId="0" fontId="23" fillId="0" borderId="0" xfId="0" applyFont="1" applyAlignment="1"/>
    <xf numFmtId="0" fontId="9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0" xfId="0" applyFont="1"/>
    <xf numFmtId="0" fontId="2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77" fontId="22" fillId="3" borderId="3" xfId="1" applyNumberFormat="1" applyFont="1" applyFill="1" applyBorder="1" applyAlignment="1">
      <alignment horizontal="center" vertical="center"/>
    </xf>
    <xf numFmtId="177" fontId="22" fillId="3" borderId="4" xfId="1" applyNumberFormat="1" applyFont="1" applyFill="1" applyBorder="1" applyAlignment="1">
      <alignment horizontal="center" vertical="center"/>
    </xf>
    <xf numFmtId="177" fontId="22" fillId="3" borderId="2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89"/>
  <sheetViews>
    <sheetView tabSelected="1" topLeftCell="A79" workbookViewId="0">
      <selection activeCell="H16" sqref="H16"/>
    </sheetView>
  </sheetViews>
  <sheetFormatPr defaultColWidth="10.7109375" defaultRowHeight="36" customHeight="1"/>
  <cols>
    <col min="1" max="1" width="16" style="6" customWidth="1"/>
    <col min="2" max="2" width="8.5703125" style="7" customWidth="1"/>
    <col min="3" max="3" width="9.140625" style="7" customWidth="1"/>
    <col min="4" max="4" width="13.42578125" style="8" customWidth="1"/>
    <col min="5" max="5" width="5.85546875" style="7" customWidth="1"/>
    <col min="6" max="6" width="6" style="7" customWidth="1"/>
    <col min="7" max="7" width="14.85546875" style="8" customWidth="1"/>
    <col min="8" max="8" width="5.42578125" style="7" customWidth="1"/>
    <col min="9" max="10" width="6.140625" style="7" customWidth="1"/>
    <col min="11" max="11" width="7.7109375" style="7" customWidth="1"/>
    <col min="12" max="12" width="9.7109375" style="7" customWidth="1"/>
    <col min="13" max="13" width="7" style="7" customWidth="1"/>
    <col min="14" max="14" width="5" style="7" customWidth="1"/>
    <col min="15" max="16" width="5.7109375" style="7" customWidth="1"/>
    <col min="17" max="17" width="8.140625" style="7" customWidth="1"/>
    <col min="18" max="18" width="12.7109375" style="7" customWidth="1"/>
    <col min="19" max="20" width="10.7109375" style="17"/>
    <col min="21" max="16384" width="10.7109375" style="7"/>
  </cols>
  <sheetData>
    <row r="1" spans="1:33" ht="36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33" s="19" customFormat="1" ht="24" customHeight="1">
      <c r="A2" s="120" t="s">
        <v>1</v>
      </c>
      <c r="B2" s="121" t="s">
        <v>2</v>
      </c>
      <c r="C2" s="120" t="s">
        <v>3</v>
      </c>
      <c r="D2" s="120" t="s">
        <v>4</v>
      </c>
      <c r="E2" s="120" t="s">
        <v>5</v>
      </c>
      <c r="F2" s="120" t="s">
        <v>6</v>
      </c>
      <c r="G2" s="120" t="s">
        <v>7</v>
      </c>
      <c r="H2" s="120" t="s">
        <v>8</v>
      </c>
      <c r="I2" s="120" t="s">
        <v>9</v>
      </c>
      <c r="J2" s="120" t="s">
        <v>10</v>
      </c>
      <c r="K2" s="120" t="s">
        <v>11</v>
      </c>
      <c r="L2" s="120" t="s">
        <v>12</v>
      </c>
      <c r="M2" s="120" t="s">
        <v>13</v>
      </c>
      <c r="N2" s="120" t="s">
        <v>14</v>
      </c>
      <c r="O2" s="120" t="s">
        <v>15</v>
      </c>
      <c r="P2" s="120" t="s">
        <v>16</v>
      </c>
      <c r="Q2" s="120" t="s">
        <v>17</v>
      </c>
      <c r="R2" s="120" t="s">
        <v>18</v>
      </c>
      <c r="S2" s="23" t="s">
        <v>280</v>
      </c>
      <c r="T2" s="24" t="s">
        <v>281</v>
      </c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3"/>
    </row>
    <row r="3" spans="1:33" s="1" customFormat="1" ht="24" customHeight="1">
      <c r="A3" s="136" t="s">
        <v>19</v>
      </c>
      <c r="B3" s="124" t="s">
        <v>20</v>
      </c>
      <c r="C3" s="95" t="s">
        <v>21</v>
      </c>
      <c r="D3" s="95" t="s">
        <v>22</v>
      </c>
      <c r="E3" s="95" t="s">
        <v>23</v>
      </c>
      <c r="F3" s="100" t="s">
        <v>24</v>
      </c>
      <c r="G3" s="98" t="s">
        <v>25</v>
      </c>
      <c r="H3" s="95">
        <v>32</v>
      </c>
      <c r="I3" s="95">
        <v>2</v>
      </c>
      <c r="J3" s="95">
        <v>96</v>
      </c>
      <c r="K3" s="95">
        <v>1.1000000000000001</v>
      </c>
      <c r="L3" s="95">
        <v>35.200000000000003</v>
      </c>
      <c r="M3" s="95">
        <v>2464</v>
      </c>
      <c r="N3" s="95">
        <v>1</v>
      </c>
      <c r="O3" s="95">
        <v>8</v>
      </c>
      <c r="P3" s="95">
        <v>960</v>
      </c>
      <c r="Q3" s="95">
        <v>3424</v>
      </c>
      <c r="R3" s="55" t="s">
        <v>26</v>
      </c>
      <c r="S3" s="18">
        <f>L3*30</f>
        <v>1056</v>
      </c>
      <c r="T3" s="72">
        <f>S3+S4</f>
        <v>2112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6"/>
    </row>
    <row r="4" spans="1:33" s="1" customFormat="1" ht="24" customHeight="1">
      <c r="A4" s="137"/>
      <c r="B4" s="124"/>
      <c r="C4" s="100" t="s">
        <v>27</v>
      </c>
      <c r="D4" s="100" t="s">
        <v>28</v>
      </c>
      <c r="E4" s="100">
        <v>2015</v>
      </c>
      <c r="F4" s="100" t="s">
        <v>24</v>
      </c>
      <c r="G4" s="100" t="s">
        <v>29</v>
      </c>
      <c r="H4" s="95">
        <v>32</v>
      </c>
      <c r="I4" s="100">
        <v>2</v>
      </c>
      <c r="J4" s="100">
        <v>102</v>
      </c>
      <c r="K4" s="95">
        <v>1.1000000000000001</v>
      </c>
      <c r="L4" s="95">
        <v>35.200000000000003</v>
      </c>
      <c r="M4" s="95">
        <v>2464</v>
      </c>
      <c r="N4" s="95">
        <v>1</v>
      </c>
      <c r="O4" s="95">
        <v>8</v>
      </c>
      <c r="P4" s="95">
        <v>960</v>
      </c>
      <c r="Q4" s="95">
        <v>3424</v>
      </c>
      <c r="R4" s="53" t="s">
        <v>282</v>
      </c>
      <c r="S4" s="18">
        <f t="shared" ref="S4:S67" si="0">L4*30</f>
        <v>1056</v>
      </c>
      <c r="T4" s="72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6"/>
    </row>
    <row r="5" spans="1:33" s="2" customFormat="1" ht="24" customHeight="1">
      <c r="A5" s="137"/>
      <c r="B5" s="95" t="s">
        <v>30</v>
      </c>
      <c r="C5" s="95" t="s">
        <v>21</v>
      </c>
      <c r="D5" s="95" t="s">
        <v>22</v>
      </c>
      <c r="E5" s="95" t="s">
        <v>23</v>
      </c>
      <c r="F5" s="95" t="s">
        <v>31</v>
      </c>
      <c r="G5" s="98" t="s">
        <v>32</v>
      </c>
      <c r="H5" s="95">
        <v>32</v>
      </c>
      <c r="I5" s="95">
        <v>2</v>
      </c>
      <c r="J5" s="95">
        <v>96</v>
      </c>
      <c r="K5" s="95">
        <v>1.1000000000000001</v>
      </c>
      <c r="L5" s="95">
        <v>35.200000000000003</v>
      </c>
      <c r="M5" s="95">
        <v>2464</v>
      </c>
      <c r="N5" s="95">
        <v>1</v>
      </c>
      <c r="O5" s="95">
        <v>8</v>
      </c>
      <c r="P5" s="95">
        <v>960</v>
      </c>
      <c r="Q5" s="95">
        <v>3424</v>
      </c>
      <c r="R5" s="53"/>
      <c r="S5" s="18">
        <f t="shared" si="0"/>
        <v>1056</v>
      </c>
      <c r="T5" s="20">
        <f>S5</f>
        <v>1056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4"/>
    </row>
    <row r="6" spans="1:33" s="2" customFormat="1" ht="24" customHeight="1">
      <c r="A6" s="137"/>
      <c r="B6" s="96" t="s">
        <v>33</v>
      </c>
      <c r="C6" s="95" t="s">
        <v>34</v>
      </c>
      <c r="D6" s="95" t="s">
        <v>35</v>
      </c>
      <c r="E6" s="95" t="s">
        <v>23</v>
      </c>
      <c r="F6" s="95" t="s">
        <v>24</v>
      </c>
      <c r="G6" s="98" t="s">
        <v>25</v>
      </c>
      <c r="H6" s="95">
        <v>16</v>
      </c>
      <c r="I6" s="95">
        <v>2</v>
      </c>
      <c r="J6" s="95">
        <v>97</v>
      </c>
      <c r="K6" s="95">
        <v>1.1000000000000001</v>
      </c>
      <c r="L6" s="95">
        <v>17.600000000000001</v>
      </c>
      <c r="M6" s="95">
        <v>1232</v>
      </c>
      <c r="N6" s="96">
        <v>1</v>
      </c>
      <c r="O6" s="96">
        <v>4</v>
      </c>
      <c r="P6" s="96">
        <v>480</v>
      </c>
      <c r="Q6" s="96">
        <v>4176</v>
      </c>
      <c r="R6" s="53"/>
      <c r="S6" s="18">
        <f t="shared" si="0"/>
        <v>528</v>
      </c>
      <c r="T6" s="71">
        <f>S6+S7+S8</f>
        <v>1584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4"/>
    </row>
    <row r="7" spans="1:33" s="2" customFormat="1" ht="24" customHeight="1">
      <c r="A7" s="137"/>
      <c r="B7" s="96"/>
      <c r="C7" s="95" t="s">
        <v>34</v>
      </c>
      <c r="D7" s="95" t="s">
        <v>35</v>
      </c>
      <c r="E7" s="95" t="s">
        <v>23</v>
      </c>
      <c r="F7" s="95" t="s">
        <v>31</v>
      </c>
      <c r="G7" s="98" t="s">
        <v>32</v>
      </c>
      <c r="H7" s="95">
        <v>16</v>
      </c>
      <c r="I7" s="95">
        <v>2</v>
      </c>
      <c r="J7" s="95">
        <v>96</v>
      </c>
      <c r="K7" s="95">
        <v>1.1000000000000001</v>
      </c>
      <c r="L7" s="95">
        <v>17.600000000000001</v>
      </c>
      <c r="M7" s="95">
        <v>1232</v>
      </c>
      <c r="N7" s="96"/>
      <c r="O7" s="96"/>
      <c r="P7" s="96"/>
      <c r="Q7" s="96"/>
      <c r="R7" s="53"/>
      <c r="S7" s="18">
        <f t="shared" si="0"/>
        <v>528</v>
      </c>
      <c r="T7" s="71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</row>
    <row r="8" spans="1:33" s="2" customFormat="1" ht="24" customHeight="1">
      <c r="A8" s="137"/>
      <c r="B8" s="96"/>
      <c r="C8" s="95" t="s">
        <v>34</v>
      </c>
      <c r="D8" s="95" t="s">
        <v>35</v>
      </c>
      <c r="E8" s="95" t="s">
        <v>23</v>
      </c>
      <c r="F8" s="95" t="s">
        <v>36</v>
      </c>
      <c r="G8" s="95" t="s">
        <v>37</v>
      </c>
      <c r="H8" s="95">
        <v>16</v>
      </c>
      <c r="I8" s="95">
        <v>2</v>
      </c>
      <c r="J8" s="95">
        <v>94</v>
      </c>
      <c r="K8" s="95">
        <v>1.1000000000000001</v>
      </c>
      <c r="L8" s="95">
        <v>17.600000000000001</v>
      </c>
      <c r="M8" s="95">
        <v>1232</v>
      </c>
      <c r="N8" s="96"/>
      <c r="O8" s="96"/>
      <c r="P8" s="96"/>
      <c r="Q8" s="96"/>
      <c r="R8" s="53"/>
      <c r="S8" s="18">
        <f t="shared" si="0"/>
        <v>528</v>
      </c>
      <c r="T8" s="71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</row>
    <row r="9" spans="1:33" s="2" customFormat="1" ht="24" customHeight="1">
      <c r="A9" s="137"/>
      <c r="B9" s="96" t="s">
        <v>38</v>
      </c>
      <c r="C9" s="95" t="s">
        <v>34</v>
      </c>
      <c r="D9" s="95" t="s">
        <v>35</v>
      </c>
      <c r="E9" s="95" t="s">
        <v>23</v>
      </c>
      <c r="F9" s="95" t="s">
        <v>24</v>
      </c>
      <c r="G9" s="98" t="s">
        <v>25</v>
      </c>
      <c r="H9" s="95">
        <v>16</v>
      </c>
      <c r="I9" s="95">
        <v>2</v>
      </c>
      <c r="J9" s="95">
        <v>97</v>
      </c>
      <c r="K9" s="95">
        <v>1.1000000000000001</v>
      </c>
      <c r="L9" s="95">
        <v>17.600000000000001</v>
      </c>
      <c r="M9" s="95">
        <v>1232</v>
      </c>
      <c r="N9" s="96">
        <v>1</v>
      </c>
      <c r="O9" s="96">
        <v>4</v>
      </c>
      <c r="P9" s="96">
        <v>480</v>
      </c>
      <c r="Q9" s="96">
        <v>4176</v>
      </c>
      <c r="R9" s="53"/>
      <c r="S9" s="18">
        <f t="shared" si="0"/>
        <v>528</v>
      </c>
      <c r="T9" s="71">
        <f>SUM(S9:S14)</f>
        <v>3960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</row>
    <row r="10" spans="1:33" s="2" customFormat="1" ht="24" customHeight="1">
      <c r="A10" s="137"/>
      <c r="B10" s="96"/>
      <c r="C10" s="95" t="s">
        <v>34</v>
      </c>
      <c r="D10" s="95" t="s">
        <v>35</v>
      </c>
      <c r="E10" s="95" t="s">
        <v>23</v>
      </c>
      <c r="F10" s="95" t="s">
        <v>31</v>
      </c>
      <c r="G10" s="98" t="s">
        <v>32</v>
      </c>
      <c r="H10" s="95">
        <v>16</v>
      </c>
      <c r="I10" s="95">
        <v>2</v>
      </c>
      <c r="J10" s="95">
        <v>96</v>
      </c>
      <c r="K10" s="95">
        <v>1.1000000000000001</v>
      </c>
      <c r="L10" s="95">
        <v>17.600000000000001</v>
      </c>
      <c r="M10" s="95">
        <v>1232</v>
      </c>
      <c r="N10" s="96"/>
      <c r="O10" s="96"/>
      <c r="P10" s="96"/>
      <c r="Q10" s="96"/>
      <c r="R10" s="53"/>
      <c r="S10" s="18">
        <f t="shared" si="0"/>
        <v>528</v>
      </c>
      <c r="T10" s="71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</row>
    <row r="11" spans="1:33" s="2" customFormat="1" ht="24" customHeight="1">
      <c r="A11" s="137"/>
      <c r="B11" s="96"/>
      <c r="C11" s="95" t="s">
        <v>34</v>
      </c>
      <c r="D11" s="95" t="s">
        <v>35</v>
      </c>
      <c r="E11" s="95" t="s">
        <v>23</v>
      </c>
      <c r="F11" s="95" t="s">
        <v>36</v>
      </c>
      <c r="G11" s="95" t="s">
        <v>37</v>
      </c>
      <c r="H11" s="95">
        <v>16</v>
      </c>
      <c r="I11" s="95">
        <v>2</v>
      </c>
      <c r="J11" s="95">
        <v>94</v>
      </c>
      <c r="K11" s="95">
        <v>1.1000000000000001</v>
      </c>
      <c r="L11" s="95">
        <v>17.600000000000001</v>
      </c>
      <c r="M11" s="95">
        <v>1232</v>
      </c>
      <c r="N11" s="96"/>
      <c r="O11" s="96"/>
      <c r="P11" s="96"/>
      <c r="Q11" s="96"/>
      <c r="R11" s="53"/>
      <c r="S11" s="18">
        <f t="shared" si="0"/>
        <v>528</v>
      </c>
      <c r="T11" s="7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</row>
    <row r="12" spans="1:33" s="3" customFormat="1" ht="24" customHeight="1">
      <c r="A12" s="137"/>
      <c r="B12" s="96"/>
      <c r="C12" s="95" t="s">
        <v>39</v>
      </c>
      <c r="D12" s="95" t="s">
        <v>40</v>
      </c>
      <c r="E12" s="95" t="s">
        <v>41</v>
      </c>
      <c r="F12" s="95" t="s">
        <v>24</v>
      </c>
      <c r="G12" s="98" t="s">
        <v>42</v>
      </c>
      <c r="H12" s="98">
        <v>24</v>
      </c>
      <c r="I12" s="98">
        <v>2</v>
      </c>
      <c r="J12" s="98">
        <v>100</v>
      </c>
      <c r="K12" s="99">
        <v>1.1000000000000001</v>
      </c>
      <c r="L12" s="99">
        <f t="shared" ref="L12:L14" si="1">H12*K12</f>
        <v>26.400000000000002</v>
      </c>
      <c r="M12" s="99">
        <f t="shared" ref="M12:M14" si="2">L12*70</f>
        <v>1848.0000000000002</v>
      </c>
      <c r="N12" s="125">
        <v>1</v>
      </c>
      <c r="O12" s="95">
        <v>6</v>
      </c>
      <c r="P12" s="126">
        <v>720</v>
      </c>
      <c r="Q12" s="127">
        <v>6264</v>
      </c>
      <c r="R12" s="33"/>
      <c r="S12" s="18">
        <f t="shared" si="0"/>
        <v>792.00000000000011</v>
      </c>
      <c r="T12" s="71"/>
    </row>
    <row r="13" spans="1:33" s="3" customFormat="1" ht="24" customHeight="1">
      <c r="A13" s="137"/>
      <c r="B13" s="96"/>
      <c r="C13" s="95" t="s">
        <v>39</v>
      </c>
      <c r="D13" s="95" t="s">
        <v>40</v>
      </c>
      <c r="E13" s="95" t="s">
        <v>41</v>
      </c>
      <c r="F13" s="95" t="s">
        <v>31</v>
      </c>
      <c r="G13" s="98" t="s">
        <v>283</v>
      </c>
      <c r="H13" s="98">
        <v>24</v>
      </c>
      <c r="I13" s="98">
        <v>2</v>
      </c>
      <c r="J13" s="98">
        <v>102</v>
      </c>
      <c r="K13" s="99">
        <v>1.1000000000000001</v>
      </c>
      <c r="L13" s="99">
        <f t="shared" si="1"/>
        <v>26.400000000000002</v>
      </c>
      <c r="M13" s="99">
        <f t="shared" si="2"/>
        <v>1848.0000000000002</v>
      </c>
      <c r="N13" s="125">
        <v>0</v>
      </c>
      <c r="O13" s="95">
        <v>6</v>
      </c>
      <c r="P13" s="126">
        <f t="shared" ref="P13:P14" si="3">N13*O13*120</f>
        <v>0</v>
      </c>
      <c r="Q13" s="127"/>
      <c r="R13" s="33"/>
      <c r="S13" s="18">
        <f t="shared" si="0"/>
        <v>792.00000000000011</v>
      </c>
      <c r="T13" s="71"/>
    </row>
    <row r="14" spans="1:33" s="3" customFormat="1" ht="24" customHeight="1">
      <c r="A14" s="137"/>
      <c r="B14" s="96"/>
      <c r="C14" s="95" t="s">
        <v>39</v>
      </c>
      <c r="D14" s="95" t="s">
        <v>40</v>
      </c>
      <c r="E14" s="95" t="s">
        <v>41</v>
      </c>
      <c r="F14" s="95" t="s">
        <v>36</v>
      </c>
      <c r="G14" s="95" t="s">
        <v>284</v>
      </c>
      <c r="H14" s="98">
        <v>24</v>
      </c>
      <c r="I14" s="98">
        <v>2</v>
      </c>
      <c r="J14" s="98">
        <v>101</v>
      </c>
      <c r="K14" s="99">
        <v>1.1000000000000001</v>
      </c>
      <c r="L14" s="99">
        <f t="shared" si="1"/>
        <v>26.400000000000002</v>
      </c>
      <c r="M14" s="99">
        <f t="shared" si="2"/>
        <v>1848.0000000000002</v>
      </c>
      <c r="N14" s="125">
        <v>0</v>
      </c>
      <c r="O14" s="95">
        <v>6</v>
      </c>
      <c r="P14" s="126">
        <f t="shared" si="3"/>
        <v>0</v>
      </c>
      <c r="Q14" s="127"/>
      <c r="R14" s="33"/>
      <c r="S14" s="18">
        <f t="shared" si="0"/>
        <v>792.00000000000011</v>
      </c>
      <c r="T14" s="71"/>
    </row>
    <row r="15" spans="1:33" s="2" customFormat="1" ht="24" customHeight="1">
      <c r="A15" s="137"/>
      <c r="B15" s="96" t="s">
        <v>43</v>
      </c>
      <c r="C15" s="95" t="s">
        <v>44</v>
      </c>
      <c r="D15" s="95" t="s">
        <v>45</v>
      </c>
      <c r="E15" s="95" t="s">
        <v>23</v>
      </c>
      <c r="F15" s="95" t="s">
        <v>24</v>
      </c>
      <c r="G15" s="98" t="s">
        <v>25</v>
      </c>
      <c r="H15" s="95">
        <v>32</v>
      </c>
      <c r="I15" s="95">
        <v>2</v>
      </c>
      <c r="J15" s="95">
        <v>99</v>
      </c>
      <c r="K15" s="95">
        <v>1.1000000000000001</v>
      </c>
      <c r="L15" s="95">
        <v>35.200000000000003</v>
      </c>
      <c r="M15" s="95">
        <v>2464</v>
      </c>
      <c r="N15" s="96">
        <v>1</v>
      </c>
      <c r="O15" s="96">
        <v>8</v>
      </c>
      <c r="P15" s="128">
        <v>960</v>
      </c>
      <c r="Q15" s="96">
        <v>8352</v>
      </c>
      <c r="R15" s="53"/>
      <c r="S15" s="18">
        <f t="shared" si="0"/>
        <v>1056</v>
      </c>
      <c r="T15" s="71">
        <f>S15+S16+S17</f>
        <v>3168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4"/>
    </row>
    <row r="16" spans="1:33" s="2" customFormat="1" ht="24" customHeight="1">
      <c r="A16" s="137"/>
      <c r="B16" s="96" t="s">
        <v>43</v>
      </c>
      <c r="C16" s="95" t="s">
        <v>44</v>
      </c>
      <c r="D16" s="95" t="s">
        <v>45</v>
      </c>
      <c r="E16" s="95" t="s">
        <v>23</v>
      </c>
      <c r="F16" s="95" t="s">
        <v>31</v>
      </c>
      <c r="G16" s="98" t="s">
        <v>32</v>
      </c>
      <c r="H16" s="95">
        <v>32</v>
      </c>
      <c r="I16" s="95">
        <v>2</v>
      </c>
      <c r="J16" s="95">
        <v>96</v>
      </c>
      <c r="K16" s="95">
        <v>1.1000000000000001</v>
      </c>
      <c r="L16" s="95">
        <v>35.200000000000003</v>
      </c>
      <c r="M16" s="95">
        <v>2464</v>
      </c>
      <c r="N16" s="96"/>
      <c r="O16" s="96"/>
      <c r="P16" s="128"/>
      <c r="Q16" s="96"/>
      <c r="R16" s="53"/>
      <c r="S16" s="18">
        <f t="shared" si="0"/>
        <v>1056</v>
      </c>
      <c r="T16" s="71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4"/>
    </row>
    <row r="17" spans="1:33" s="2" customFormat="1" ht="24" customHeight="1">
      <c r="A17" s="137"/>
      <c r="B17" s="96" t="s">
        <v>43</v>
      </c>
      <c r="C17" s="95" t="s">
        <v>44</v>
      </c>
      <c r="D17" s="95" t="s">
        <v>45</v>
      </c>
      <c r="E17" s="95" t="s">
        <v>23</v>
      </c>
      <c r="F17" s="95" t="s">
        <v>36</v>
      </c>
      <c r="G17" s="95" t="s">
        <v>37</v>
      </c>
      <c r="H17" s="95">
        <v>32</v>
      </c>
      <c r="I17" s="95">
        <v>2</v>
      </c>
      <c r="J17" s="95">
        <v>95</v>
      </c>
      <c r="K17" s="95">
        <v>1.1000000000000001</v>
      </c>
      <c r="L17" s="95">
        <v>35.200000000000003</v>
      </c>
      <c r="M17" s="95">
        <v>2464</v>
      </c>
      <c r="N17" s="96"/>
      <c r="O17" s="96"/>
      <c r="P17" s="128"/>
      <c r="Q17" s="96"/>
      <c r="R17" s="53"/>
      <c r="S17" s="18">
        <f t="shared" si="0"/>
        <v>1056</v>
      </c>
      <c r="T17" s="71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4"/>
    </row>
    <row r="18" spans="1:33" s="3" customFormat="1" ht="24" customHeight="1">
      <c r="A18" s="137"/>
      <c r="B18" s="124" t="s">
        <v>46</v>
      </c>
      <c r="C18" s="95" t="s">
        <v>47</v>
      </c>
      <c r="D18" s="95" t="s">
        <v>48</v>
      </c>
      <c r="E18" s="98" t="s">
        <v>49</v>
      </c>
      <c r="F18" s="129" t="s">
        <v>24</v>
      </c>
      <c r="G18" s="95" t="s">
        <v>50</v>
      </c>
      <c r="H18" s="95">
        <v>36</v>
      </c>
      <c r="I18" s="104">
        <v>4</v>
      </c>
      <c r="J18" s="95">
        <v>19</v>
      </c>
      <c r="K18" s="104">
        <v>1</v>
      </c>
      <c r="L18" s="98">
        <f>H18*K18</f>
        <v>36</v>
      </c>
      <c r="M18" s="98">
        <f>L18*70</f>
        <v>2520</v>
      </c>
      <c r="N18" s="98">
        <v>0</v>
      </c>
      <c r="O18" s="98">
        <v>0</v>
      </c>
      <c r="P18" s="126">
        <v>0</v>
      </c>
      <c r="Q18" s="98">
        <v>2520</v>
      </c>
      <c r="R18" s="33"/>
      <c r="S18" s="18">
        <f t="shared" si="0"/>
        <v>1080</v>
      </c>
      <c r="T18" s="72">
        <f>S18+S19</f>
        <v>2136</v>
      </c>
    </row>
    <row r="19" spans="1:33" s="2" customFormat="1" ht="24" customHeight="1">
      <c r="A19" s="137"/>
      <c r="B19" s="124" t="s">
        <v>46</v>
      </c>
      <c r="C19" s="95" t="s">
        <v>51</v>
      </c>
      <c r="D19" s="95" t="s">
        <v>52</v>
      </c>
      <c r="E19" s="95" t="s">
        <v>23</v>
      </c>
      <c r="F19" s="95" t="s">
        <v>24</v>
      </c>
      <c r="G19" s="95" t="s">
        <v>37</v>
      </c>
      <c r="H19" s="95">
        <v>32</v>
      </c>
      <c r="I19" s="95">
        <v>2.5</v>
      </c>
      <c r="J19" s="95">
        <v>99</v>
      </c>
      <c r="K19" s="95">
        <v>1.1000000000000001</v>
      </c>
      <c r="L19" s="95">
        <v>35.200000000000003</v>
      </c>
      <c r="M19" s="95">
        <v>2464</v>
      </c>
      <c r="N19" s="95">
        <v>1</v>
      </c>
      <c r="O19" s="95">
        <v>8</v>
      </c>
      <c r="P19" s="129">
        <v>960</v>
      </c>
      <c r="Q19" s="95">
        <v>3424</v>
      </c>
      <c r="R19" s="53"/>
      <c r="S19" s="18">
        <f t="shared" si="0"/>
        <v>1056</v>
      </c>
      <c r="T19" s="72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4"/>
    </row>
    <row r="20" spans="1:33" s="2" customFormat="1" ht="24" customHeight="1">
      <c r="A20" s="137"/>
      <c r="B20" s="124" t="s">
        <v>53</v>
      </c>
      <c r="C20" s="95" t="s">
        <v>54</v>
      </c>
      <c r="D20" s="95" t="s">
        <v>55</v>
      </c>
      <c r="E20" s="95" t="s">
        <v>23</v>
      </c>
      <c r="F20" s="95" t="s">
        <v>24</v>
      </c>
      <c r="G20" s="98" t="s">
        <v>25</v>
      </c>
      <c r="H20" s="95">
        <v>26</v>
      </c>
      <c r="I20" s="95">
        <v>2</v>
      </c>
      <c r="J20" s="95">
        <v>99</v>
      </c>
      <c r="K20" s="95">
        <v>1.1000000000000001</v>
      </c>
      <c r="L20" s="95">
        <v>28.6</v>
      </c>
      <c r="M20" s="95">
        <v>2002</v>
      </c>
      <c r="N20" s="96">
        <v>1</v>
      </c>
      <c r="O20" s="96">
        <v>7</v>
      </c>
      <c r="P20" s="128">
        <v>840</v>
      </c>
      <c r="Q20" s="96">
        <v>4844</v>
      </c>
      <c r="R20" s="53"/>
      <c r="S20" s="18">
        <f t="shared" si="0"/>
        <v>858</v>
      </c>
      <c r="T20" s="72">
        <f>S20+S21</f>
        <v>1716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4"/>
    </row>
    <row r="21" spans="1:33" s="2" customFormat="1" ht="24" customHeight="1">
      <c r="A21" s="137"/>
      <c r="B21" s="124" t="s">
        <v>53</v>
      </c>
      <c r="C21" s="95" t="s">
        <v>54</v>
      </c>
      <c r="D21" s="95" t="s">
        <v>55</v>
      </c>
      <c r="E21" s="95" t="s">
        <v>23</v>
      </c>
      <c r="F21" s="95" t="s">
        <v>31</v>
      </c>
      <c r="G21" s="98" t="s">
        <v>32</v>
      </c>
      <c r="H21" s="95">
        <v>26</v>
      </c>
      <c r="I21" s="95">
        <v>2</v>
      </c>
      <c r="J21" s="95">
        <v>95</v>
      </c>
      <c r="K21" s="95">
        <v>1.1000000000000001</v>
      </c>
      <c r="L21" s="95">
        <v>28.6</v>
      </c>
      <c r="M21" s="95">
        <v>2002</v>
      </c>
      <c r="N21" s="96"/>
      <c r="O21" s="96"/>
      <c r="P21" s="128"/>
      <c r="Q21" s="96"/>
      <c r="R21" s="53"/>
      <c r="S21" s="18">
        <f t="shared" si="0"/>
        <v>858</v>
      </c>
      <c r="T21" s="72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4"/>
    </row>
    <row r="22" spans="1:33" s="4" customFormat="1" ht="24" customHeight="1">
      <c r="A22" s="137"/>
      <c r="B22" s="96" t="s">
        <v>56</v>
      </c>
      <c r="C22" s="95" t="s">
        <v>57</v>
      </c>
      <c r="D22" s="95" t="s">
        <v>58</v>
      </c>
      <c r="E22" s="95" t="s">
        <v>23</v>
      </c>
      <c r="F22" s="95" t="s">
        <v>24</v>
      </c>
      <c r="G22" s="98" t="s">
        <v>59</v>
      </c>
      <c r="H22" s="95">
        <v>16</v>
      </c>
      <c r="I22" s="95">
        <v>2</v>
      </c>
      <c r="J22" s="95">
        <v>145</v>
      </c>
      <c r="K22" s="95">
        <v>1.2</v>
      </c>
      <c r="L22" s="95">
        <v>19.2</v>
      </c>
      <c r="M22" s="95">
        <v>1344</v>
      </c>
      <c r="N22" s="96">
        <v>1</v>
      </c>
      <c r="O22" s="96">
        <v>6</v>
      </c>
      <c r="P22" s="130">
        <v>720</v>
      </c>
      <c r="Q22" s="96">
        <v>5256</v>
      </c>
      <c r="R22" s="131"/>
      <c r="S22" s="18">
        <f t="shared" si="0"/>
        <v>576</v>
      </c>
      <c r="T22" s="71">
        <f>S22+S23+S24</f>
        <v>1944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5"/>
    </row>
    <row r="23" spans="1:33" s="4" customFormat="1" ht="23.1" customHeight="1">
      <c r="A23" s="137"/>
      <c r="B23" s="96"/>
      <c r="C23" s="95" t="s">
        <v>57</v>
      </c>
      <c r="D23" s="95" t="s">
        <v>58</v>
      </c>
      <c r="E23" s="95" t="s">
        <v>23</v>
      </c>
      <c r="F23" s="95" t="s">
        <v>31</v>
      </c>
      <c r="G23" s="98" t="s">
        <v>60</v>
      </c>
      <c r="H23" s="95">
        <v>16</v>
      </c>
      <c r="I23" s="95">
        <v>2</v>
      </c>
      <c r="J23" s="95">
        <v>141</v>
      </c>
      <c r="K23" s="95">
        <v>1.2</v>
      </c>
      <c r="L23" s="95">
        <v>19.2</v>
      </c>
      <c r="M23" s="95">
        <v>1344</v>
      </c>
      <c r="N23" s="96"/>
      <c r="O23" s="96"/>
      <c r="P23" s="128"/>
      <c r="Q23" s="96"/>
      <c r="R23" s="131"/>
      <c r="S23" s="18">
        <f t="shared" si="0"/>
        <v>576</v>
      </c>
      <c r="T23" s="7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5"/>
    </row>
    <row r="24" spans="1:33" s="4" customFormat="1" ht="24" customHeight="1">
      <c r="A24" s="137"/>
      <c r="B24" s="96"/>
      <c r="C24" s="100" t="s">
        <v>61</v>
      </c>
      <c r="D24" s="100" t="s">
        <v>62</v>
      </c>
      <c r="E24" s="95" t="s">
        <v>23</v>
      </c>
      <c r="F24" s="95" t="s">
        <v>24</v>
      </c>
      <c r="G24" s="95" t="s">
        <v>63</v>
      </c>
      <c r="H24" s="100">
        <v>24</v>
      </c>
      <c r="I24" s="100">
        <v>2</v>
      </c>
      <c r="J24" s="100">
        <v>88</v>
      </c>
      <c r="K24" s="95">
        <v>1.1000000000000001</v>
      </c>
      <c r="L24" s="95">
        <v>26.4</v>
      </c>
      <c r="M24" s="95">
        <v>1848</v>
      </c>
      <c r="N24" s="96"/>
      <c r="O24" s="96"/>
      <c r="P24" s="128"/>
      <c r="Q24" s="96"/>
      <c r="R24" s="131"/>
      <c r="S24" s="18">
        <f t="shared" si="0"/>
        <v>792</v>
      </c>
      <c r="T24" s="7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5"/>
    </row>
    <row r="25" spans="1:33" s="2" customFormat="1" ht="24" customHeight="1">
      <c r="A25" s="137"/>
      <c r="B25" s="96" t="s">
        <v>64</v>
      </c>
      <c r="C25" s="95" t="s">
        <v>65</v>
      </c>
      <c r="D25" s="95" t="s">
        <v>66</v>
      </c>
      <c r="E25" s="95" t="s">
        <v>23</v>
      </c>
      <c r="F25" s="95" t="s">
        <v>24</v>
      </c>
      <c r="G25" s="98" t="s">
        <v>59</v>
      </c>
      <c r="H25" s="95">
        <v>32</v>
      </c>
      <c r="I25" s="95">
        <v>2</v>
      </c>
      <c r="J25" s="95">
        <v>147</v>
      </c>
      <c r="K25" s="95">
        <v>1.2</v>
      </c>
      <c r="L25" s="95">
        <v>38.4</v>
      </c>
      <c r="M25" s="95">
        <v>2688</v>
      </c>
      <c r="N25" s="96">
        <v>1</v>
      </c>
      <c r="O25" s="96">
        <v>8</v>
      </c>
      <c r="P25" s="128">
        <v>960</v>
      </c>
      <c r="Q25" s="96">
        <v>6336</v>
      </c>
      <c r="R25" s="53"/>
      <c r="S25" s="18">
        <f t="shared" si="0"/>
        <v>1152</v>
      </c>
      <c r="T25" s="71">
        <f>SUM(S25:S29)</f>
        <v>4680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4"/>
    </row>
    <row r="26" spans="1:33" s="2" customFormat="1" ht="24" customHeight="1">
      <c r="A26" s="137"/>
      <c r="B26" s="96"/>
      <c r="C26" s="95" t="s">
        <v>65</v>
      </c>
      <c r="D26" s="95" t="s">
        <v>66</v>
      </c>
      <c r="E26" s="95" t="s">
        <v>23</v>
      </c>
      <c r="F26" s="95" t="s">
        <v>31</v>
      </c>
      <c r="G26" s="98" t="s">
        <v>60</v>
      </c>
      <c r="H26" s="95">
        <v>32</v>
      </c>
      <c r="I26" s="95">
        <v>2</v>
      </c>
      <c r="J26" s="95">
        <v>141</v>
      </c>
      <c r="K26" s="95">
        <v>1.2</v>
      </c>
      <c r="L26" s="95">
        <v>38.4</v>
      </c>
      <c r="M26" s="95">
        <v>2688</v>
      </c>
      <c r="N26" s="96"/>
      <c r="O26" s="96"/>
      <c r="P26" s="128"/>
      <c r="Q26" s="96"/>
      <c r="R26" s="53"/>
      <c r="S26" s="18">
        <f t="shared" si="0"/>
        <v>1152</v>
      </c>
      <c r="T26" s="71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4"/>
    </row>
    <row r="27" spans="1:33" s="3" customFormat="1" ht="24" customHeight="1">
      <c r="A27" s="137"/>
      <c r="B27" s="96"/>
      <c r="C27" s="95" t="s">
        <v>67</v>
      </c>
      <c r="D27" s="95" t="s">
        <v>285</v>
      </c>
      <c r="E27" s="95" t="s">
        <v>41</v>
      </c>
      <c r="F27" s="95" t="s">
        <v>24</v>
      </c>
      <c r="G27" s="98" t="s">
        <v>42</v>
      </c>
      <c r="H27" s="98">
        <v>24</v>
      </c>
      <c r="I27" s="98">
        <v>3.5</v>
      </c>
      <c r="J27" s="98">
        <v>102</v>
      </c>
      <c r="K27" s="99">
        <v>1.1000000000000001</v>
      </c>
      <c r="L27" s="99">
        <f t="shared" ref="L27:L29" si="4">H27*K27</f>
        <v>26.400000000000002</v>
      </c>
      <c r="M27" s="99">
        <f t="shared" ref="M27:M29" si="5">L27*70</f>
        <v>1848.0000000000002</v>
      </c>
      <c r="N27" s="125">
        <v>2</v>
      </c>
      <c r="O27" s="95">
        <v>4</v>
      </c>
      <c r="P27" s="126">
        <f t="shared" ref="P27:P29" si="6">N27*O27*120</f>
        <v>960</v>
      </c>
      <c r="Q27" s="127">
        <v>6504</v>
      </c>
      <c r="R27" s="33"/>
      <c r="S27" s="18">
        <f t="shared" si="0"/>
        <v>792.00000000000011</v>
      </c>
      <c r="T27" s="71"/>
    </row>
    <row r="28" spans="1:33" s="3" customFormat="1" ht="24" customHeight="1">
      <c r="A28" s="137"/>
      <c r="B28" s="96"/>
      <c r="C28" s="95" t="s">
        <v>67</v>
      </c>
      <c r="D28" s="95" t="s">
        <v>285</v>
      </c>
      <c r="E28" s="95" t="s">
        <v>41</v>
      </c>
      <c r="F28" s="95" t="s">
        <v>31</v>
      </c>
      <c r="G28" s="98" t="s">
        <v>283</v>
      </c>
      <c r="H28" s="98">
        <v>24</v>
      </c>
      <c r="I28" s="98">
        <v>3.5</v>
      </c>
      <c r="J28" s="98">
        <v>105</v>
      </c>
      <c r="K28" s="99">
        <v>1.1000000000000001</v>
      </c>
      <c r="L28" s="99">
        <f t="shared" si="4"/>
        <v>26.400000000000002</v>
      </c>
      <c r="M28" s="99">
        <f t="shared" si="5"/>
        <v>1848.0000000000002</v>
      </c>
      <c r="N28" s="125">
        <v>0</v>
      </c>
      <c r="O28" s="95">
        <v>4</v>
      </c>
      <c r="P28" s="126">
        <f t="shared" si="6"/>
        <v>0</v>
      </c>
      <c r="Q28" s="127"/>
      <c r="R28" s="33"/>
      <c r="S28" s="18">
        <f t="shared" si="0"/>
        <v>792.00000000000011</v>
      </c>
      <c r="T28" s="71"/>
    </row>
    <row r="29" spans="1:33" s="3" customFormat="1" ht="24" customHeight="1">
      <c r="A29" s="137"/>
      <c r="B29" s="96"/>
      <c r="C29" s="95" t="s">
        <v>67</v>
      </c>
      <c r="D29" s="95" t="s">
        <v>285</v>
      </c>
      <c r="E29" s="95" t="s">
        <v>41</v>
      </c>
      <c r="F29" s="95" t="s">
        <v>36</v>
      </c>
      <c r="G29" s="95" t="s">
        <v>284</v>
      </c>
      <c r="H29" s="98">
        <v>24</v>
      </c>
      <c r="I29" s="98">
        <v>3.5</v>
      </c>
      <c r="J29" s="98">
        <v>104</v>
      </c>
      <c r="K29" s="99">
        <v>1.1000000000000001</v>
      </c>
      <c r="L29" s="99">
        <f t="shared" si="4"/>
        <v>26.400000000000002</v>
      </c>
      <c r="M29" s="99">
        <f t="shared" si="5"/>
        <v>1848.0000000000002</v>
      </c>
      <c r="N29" s="125">
        <v>0</v>
      </c>
      <c r="O29" s="95">
        <v>10</v>
      </c>
      <c r="P29" s="126">
        <f t="shared" si="6"/>
        <v>0</v>
      </c>
      <c r="Q29" s="127"/>
      <c r="R29" s="33"/>
      <c r="S29" s="18">
        <f t="shared" si="0"/>
        <v>792.00000000000011</v>
      </c>
      <c r="T29" s="71"/>
    </row>
    <row r="30" spans="1:33" s="2" customFormat="1" ht="24" customHeight="1">
      <c r="A30" s="137"/>
      <c r="B30" s="124" t="s">
        <v>68</v>
      </c>
      <c r="C30" s="95" t="s">
        <v>65</v>
      </c>
      <c r="D30" s="95" t="s">
        <v>66</v>
      </c>
      <c r="E30" s="95" t="s">
        <v>23</v>
      </c>
      <c r="F30" s="95" t="s">
        <v>36</v>
      </c>
      <c r="G30" s="95" t="s">
        <v>29</v>
      </c>
      <c r="H30" s="95">
        <v>16</v>
      </c>
      <c r="I30" s="95">
        <v>2</v>
      </c>
      <c r="J30" s="95">
        <v>103</v>
      </c>
      <c r="K30" s="95">
        <v>1.1000000000000001</v>
      </c>
      <c r="L30" s="95">
        <v>17.600000000000001</v>
      </c>
      <c r="M30" s="95">
        <v>1232</v>
      </c>
      <c r="N30" s="96">
        <v>1</v>
      </c>
      <c r="O30" s="96">
        <v>4</v>
      </c>
      <c r="P30" s="128">
        <v>480</v>
      </c>
      <c r="Q30" s="96">
        <v>2944</v>
      </c>
      <c r="R30" s="53"/>
      <c r="S30" s="18">
        <f t="shared" si="0"/>
        <v>528</v>
      </c>
      <c r="T30" s="72">
        <f>S30+S31</f>
        <v>1056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4"/>
    </row>
    <row r="31" spans="1:33" s="2" customFormat="1" ht="24" customHeight="1">
      <c r="A31" s="137"/>
      <c r="B31" s="124" t="s">
        <v>68</v>
      </c>
      <c r="C31" s="95" t="s">
        <v>65</v>
      </c>
      <c r="D31" s="95" t="s">
        <v>66</v>
      </c>
      <c r="E31" s="95" t="s">
        <v>23</v>
      </c>
      <c r="F31" s="95" t="s">
        <v>69</v>
      </c>
      <c r="G31" s="95" t="s">
        <v>70</v>
      </c>
      <c r="H31" s="95">
        <v>16</v>
      </c>
      <c r="I31" s="95">
        <v>2</v>
      </c>
      <c r="J31" s="95">
        <v>92</v>
      </c>
      <c r="K31" s="95">
        <v>1.1000000000000001</v>
      </c>
      <c r="L31" s="95">
        <v>17.600000000000001</v>
      </c>
      <c r="M31" s="95">
        <v>1232</v>
      </c>
      <c r="N31" s="96"/>
      <c r="O31" s="96"/>
      <c r="P31" s="128"/>
      <c r="Q31" s="96"/>
      <c r="R31" s="53"/>
      <c r="S31" s="18">
        <f t="shared" si="0"/>
        <v>528</v>
      </c>
      <c r="T31" s="72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4"/>
    </row>
    <row r="32" spans="1:33" s="2" customFormat="1" ht="24" customHeight="1">
      <c r="A32" s="137"/>
      <c r="B32" s="96" t="s">
        <v>71</v>
      </c>
      <c r="C32" s="95" t="s">
        <v>65</v>
      </c>
      <c r="D32" s="95" t="s">
        <v>66</v>
      </c>
      <c r="E32" s="95" t="s">
        <v>23</v>
      </c>
      <c r="F32" s="95" t="s">
        <v>36</v>
      </c>
      <c r="G32" s="95" t="s">
        <v>29</v>
      </c>
      <c r="H32" s="95">
        <v>16</v>
      </c>
      <c r="I32" s="95">
        <v>2</v>
      </c>
      <c r="J32" s="95">
        <v>103</v>
      </c>
      <c r="K32" s="95">
        <v>1.1000000000000001</v>
      </c>
      <c r="L32" s="95">
        <v>17.600000000000001</v>
      </c>
      <c r="M32" s="95">
        <v>1232</v>
      </c>
      <c r="N32" s="96">
        <v>1</v>
      </c>
      <c r="O32" s="96">
        <v>4</v>
      </c>
      <c r="P32" s="128">
        <v>480</v>
      </c>
      <c r="Q32" s="96">
        <v>3714</v>
      </c>
      <c r="R32" s="53"/>
      <c r="S32" s="18">
        <f t="shared" si="0"/>
        <v>528</v>
      </c>
      <c r="T32" s="71">
        <f>S32+S33+S34</f>
        <v>1386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4"/>
    </row>
    <row r="33" spans="1:33" s="2" customFormat="1" ht="24" customHeight="1">
      <c r="A33" s="137"/>
      <c r="B33" s="96"/>
      <c r="C33" s="95" t="s">
        <v>65</v>
      </c>
      <c r="D33" s="95" t="s">
        <v>66</v>
      </c>
      <c r="E33" s="95" t="s">
        <v>23</v>
      </c>
      <c r="F33" s="95" t="s">
        <v>69</v>
      </c>
      <c r="G33" s="95" t="s">
        <v>70</v>
      </c>
      <c r="H33" s="95">
        <v>16</v>
      </c>
      <c r="I33" s="95">
        <v>2</v>
      </c>
      <c r="J33" s="95">
        <v>92</v>
      </c>
      <c r="K33" s="95">
        <v>1.1000000000000001</v>
      </c>
      <c r="L33" s="95">
        <v>17.600000000000001</v>
      </c>
      <c r="M33" s="95">
        <v>1232</v>
      </c>
      <c r="N33" s="96"/>
      <c r="O33" s="96"/>
      <c r="P33" s="128"/>
      <c r="Q33" s="96"/>
      <c r="R33" s="53"/>
      <c r="S33" s="18">
        <f t="shared" si="0"/>
        <v>528</v>
      </c>
      <c r="T33" s="71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4"/>
    </row>
    <row r="34" spans="1:33" s="2" customFormat="1" ht="24" customHeight="1">
      <c r="A34" s="137"/>
      <c r="B34" s="96"/>
      <c r="C34" s="95" t="s">
        <v>72</v>
      </c>
      <c r="D34" s="95" t="s">
        <v>73</v>
      </c>
      <c r="E34" s="95" t="s">
        <v>23</v>
      </c>
      <c r="F34" s="95" t="s">
        <v>24</v>
      </c>
      <c r="G34" s="95" t="s">
        <v>29</v>
      </c>
      <c r="H34" s="95">
        <v>10</v>
      </c>
      <c r="I34" s="95">
        <v>2.5</v>
      </c>
      <c r="J34" s="95">
        <v>110</v>
      </c>
      <c r="K34" s="95">
        <v>1.1000000000000001</v>
      </c>
      <c r="L34" s="95">
        <v>11</v>
      </c>
      <c r="M34" s="95">
        <v>770</v>
      </c>
      <c r="N34" s="96"/>
      <c r="O34" s="96"/>
      <c r="P34" s="128"/>
      <c r="Q34" s="96"/>
      <c r="R34" s="53"/>
      <c r="S34" s="18">
        <f t="shared" si="0"/>
        <v>330</v>
      </c>
      <c r="T34" s="71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4"/>
    </row>
    <row r="35" spans="1:33" s="2" customFormat="1" ht="24" customHeight="1">
      <c r="A35" s="137"/>
      <c r="B35" s="124" t="s">
        <v>74</v>
      </c>
      <c r="C35" s="95" t="s">
        <v>75</v>
      </c>
      <c r="D35" s="95" t="s">
        <v>76</v>
      </c>
      <c r="E35" s="95" t="s">
        <v>23</v>
      </c>
      <c r="F35" s="95" t="s">
        <v>24</v>
      </c>
      <c r="G35" s="95" t="s">
        <v>29</v>
      </c>
      <c r="H35" s="95">
        <v>30</v>
      </c>
      <c r="I35" s="95">
        <v>4</v>
      </c>
      <c r="J35" s="95">
        <v>104</v>
      </c>
      <c r="K35" s="95">
        <v>1.1000000000000001</v>
      </c>
      <c r="L35" s="95">
        <v>33</v>
      </c>
      <c r="M35" s="95">
        <v>2310</v>
      </c>
      <c r="N35" s="96">
        <v>1</v>
      </c>
      <c r="O35" s="96">
        <v>5</v>
      </c>
      <c r="P35" s="128">
        <v>600</v>
      </c>
      <c r="Q35" s="96">
        <v>5220</v>
      </c>
      <c r="R35" s="53"/>
      <c r="S35" s="18">
        <f t="shared" si="0"/>
        <v>990</v>
      </c>
      <c r="T35" s="72">
        <f>S35+S36</f>
        <v>1980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4"/>
    </row>
    <row r="36" spans="1:33" s="2" customFormat="1" ht="24" customHeight="1">
      <c r="A36" s="137"/>
      <c r="B36" s="124" t="s">
        <v>74</v>
      </c>
      <c r="C36" s="95" t="s">
        <v>75</v>
      </c>
      <c r="D36" s="95" t="s">
        <v>76</v>
      </c>
      <c r="E36" s="95" t="s">
        <v>23</v>
      </c>
      <c r="F36" s="95" t="s">
        <v>31</v>
      </c>
      <c r="G36" s="95" t="s">
        <v>37</v>
      </c>
      <c r="H36" s="95">
        <v>30</v>
      </c>
      <c r="I36" s="95">
        <v>4</v>
      </c>
      <c r="J36" s="95">
        <v>94</v>
      </c>
      <c r="K36" s="95">
        <v>1.1000000000000001</v>
      </c>
      <c r="L36" s="95">
        <v>33</v>
      </c>
      <c r="M36" s="95">
        <v>2310</v>
      </c>
      <c r="N36" s="96"/>
      <c r="O36" s="96"/>
      <c r="P36" s="128"/>
      <c r="Q36" s="96"/>
      <c r="R36" s="53"/>
      <c r="S36" s="18">
        <f t="shared" si="0"/>
        <v>990</v>
      </c>
      <c r="T36" s="72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4"/>
    </row>
    <row r="37" spans="1:33" s="2" customFormat="1" ht="24" customHeight="1">
      <c r="A37" s="137"/>
      <c r="B37" s="124" t="s">
        <v>77</v>
      </c>
      <c r="C37" s="95" t="s">
        <v>78</v>
      </c>
      <c r="D37" s="95" t="s">
        <v>55</v>
      </c>
      <c r="E37" s="95" t="s">
        <v>23</v>
      </c>
      <c r="F37" s="95" t="s">
        <v>24</v>
      </c>
      <c r="G37" s="95" t="s">
        <v>29</v>
      </c>
      <c r="H37" s="95">
        <v>28</v>
      </c>
      <c r="I37" s="95">
        <v>2.5</v>
      </c>
      <c r="J37" s="95">
        <v>106</v>
      </c>
      <c r="K37" s="95">
        <v>1.1000000000000001</v>
      </c>
      <c r="L37" s="95">
        <v>30.8</v>
      </c>
      <c r="M37" s="95">
        <v>2156</v>
      </c>
      <c r="N37" s="96">
        <v>1</v>
      </c>
      <c r="O37" s="96">
        <v>7</v>
      </c>
      <c r="P37" s="128">
        <v>840</v>
      </c>
      <c r="Q37" s="96">
        <v>5152</v>
      </c>
      <c r="R37" s="53"/>
      <c r="S37" s="18">
        <f t="shared" si="0"/>
        <v>924</v>
      </c>
      <c r="T37" s="72">
        <f>S37+S38</f>
        <v>1848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4"/>
    </row>
    <row r="38" spans="1:33" s="2" customFormat="1" ht="24" customHeight="1">
      <c r="A38" s="137"/>
      <c r="B38" s="124" t="s">
        <v>77</v>
      </c>
      <c r="C38" s="95" t="s">
        <v>79</v>
      </c>
      <c r="D38" s="95" t="s">
        <v>80</v>
      </c>
      <c r="E38" s="95" t="s">
        <v>23</v>
      </c>
      <c r="F38" s="95" t="s">
        <v>24</v>
      </c>
      <c r="G38" s="95" t="s">
        <v>29</v>
      </c>
      <c r="H38" s="95">
        <v>28</v>
      </c>
      <c r="I38" s="95">
        <v>2</v>
      </c>
      <c r="J38" s="95">
        <v>104</v>
      </c>
      <c r="K38" s="95">
        <v>1.1000000000000001</v>
      </c>
      <c r="L38" s="95">
        <v>30.8</v>
      </c>
      <c r="M38" s="95">
        <v>2156</v>
      </c>
      <c r="N38" s="96"/>
      <c r="O38" s="96"/>
      <c r="P38" s="128"/>
      <c r="Q38" s="96"/>
      <c r="R38" s="53"/>
      <c r="S38" s="18">
        <f t="shared" si="0"/>
        <v>924</v>
      </c>
      <c r="T38" s="72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4"/>
    </row>
    <row r="39" spans="1:33" s="2" customFormat="1" ht="24" customHeight="1">
      <c r="A39" s="137"/>
      <c r="B39" s="95" t="s">
        <v>81</v>
      </c>
      <c r="C39" s="95" t="s">
        <v>72</v>
      </c>
      <c r="D39" s="95" t="s">
        <v>73</v>
      </c>
      <c r="E39" s="95" t="s">
        <v>23</v>
      </c>
      <c r="F39" s="95" t="s">
        <v>24</v>
      </c>
      <c r="G39" s="95" t="s">
        <v>29</v>
      </c>
      <c r="H39" s="95">
        <v>30</v>
      </c>
      <c r="I39" s="95">
        <v>2.5</v>
      </c>
      <c r="J39" s="95">
        <v>110</v>
      </c>
      <c r="K39" s="95">
        <v>1.1000000000000001</v>
      </c>
      <c r="L39" s="95">
        <v>33</v>
      </c>
      <c r="M39" s="95">
        <v>2310</v>
      </c>
      <c r="N39" s="95">
        <v>2</v>
      </c>
      <c r="O39" s="95">
        <v>7</v>
      </c>
      <c r="P39" s="129">
        <v>1680</v>
      </c>
      <c r="Q39" s="95">
        <v>3990</v>
      </c>
      <c r="R39" s="31"/>
      <c r="S39" s="18">
        <f t="shared" si="0"/>
        <v>990</v>
      </c>
      <c r="T39" s="20">
        <f>S39</f>
        <v>990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4"/>
    </row>
    <row r="40" spans="1:33" s="2" customFormat="1" ht="24" customHeight="1">
      <c r="A40" s="137"/>
      <c r="B40" s="124" t="s">
        <v>82</v>
      </c>
      <c r="C40" s="95" t="s">
        <v>83</v>
      </c>
      <c r="D40" s="95" t="s">
        <v>84</v>
      </c>
      <c r="E40" s="95" t="s">
        <v>23</v>
      </c>
      <c r="F40" s="95" t="s">
        <v>24</v>
      </c>
      <c r="G40" s="98" t="s">
        <v>25</v>
      </c>
      <c r="H40" s="95">
        <v>24</v>
      </c>
      <c r="I40" s="95">
        <v>2.5</v>
      </c>
      <c r="J40" s="95">
        <v>97</v>
      </c>
      <c r="K40" s="95">
        <v>1.1000000000000001</v>
      </c>
      <c r="L40" s="95">
        <v>26.4</v>
      </c>
      <c r="M40" s="95">
        <v>1848</v>
      </c>
      <c r="N40" s="96">
        <v>1</v>
      </c>
      <c r="O40" s="96">
        <v>6</v>
      </c>
      <c r="P40" s="128">
        <v>720</v>
      </c>
      <c r="Q40" s="96">
        <v>4416</v>
      </c>
      <c r="R40" s="53"/>
      <c r="S40" s="18">
        <f t="shared" si="0"/>
        <v>792</v>
      </c>
      <c r="T40" s="72">
        <f>S40+S41</f>
        <v>1584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4"/>
    </row>
    <row r="41" spans="1:33" s="2" customFormat="1" ht="24" customHeight="1">
      <c r="A41" s="137"/>
      <c r="B41" s="124" t="s">
        <v>82</v>
      </c>
      <c r="C41" s="95" t="s">
        <v>83</v>
      </c>
      <c r="D41" s="95" t="s">
        <v>84</v>
      </c>
      <c r="E41" s="95" t="s">
        <v>23</v>
      </c>
      <c r="F41" s="95" t="s">
        <v>31</v>
      </c>
      <c r="G41" s="98" t="s">
        <v>32</v>
      </c>
      <c r="H41" s="95">
        <v>24</v>
      </c>
      <c r="I41" s="95">
        <v>2.5</v>
      </c>
      <c r="J41" s="95">
        <v>95</v>
      </c>
      <c r="K41" s="95">
        <v>1.1000000000000001</v>
      </c>
      <c r="L41" s="95">
        <v>26.4</v>
      </c>
      <c r="M41" s="95">
        <v>1848</v>
      </c>
      <c r="N41" s="96"/>
      <c r="O41" s="96"/>
      <c r="P41" s="128"/>
      <c r="Q41" s="96"/>
      <c r="R41" s="53"/>
      <c r="S41" s="18">
        <f t="shared" si="0"/>
        <v>792</v>
      </c>
      <c r="T41" s="72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4"/>
    </row>
    <row r="42" spans="1:33" s="2" customFormat="1" ht="24" customHeight="1">
      <c r="A42" s="137"/>
      <c r="B42" s="124" t="s">
        <v>85</v>
      </c>
      <c r="C42" s="95" t="s">
        <v>86</v>
      </c>
      <c r="D42" s="95" t="s">
        <v>87</v>
      </c>
      <c r="E42" s="95" t="s">
        <v>23</v>
      </c>
      <c r="F42" s="95" t="s">
        <v>24</v>
      </c>
      <c r="G42" s="95" t="s">
        <v>29</v>
      </c>
      <c r="H42" s="95">
        <v>28</v>
      </c>
      <c r="I42" s="95">
        <v>2</v>
      </c>
      <c r="J42" s="95">
        <v>103</v>
      </c>
      <c r="K42" s="95">
        <v>1.1000000000000001</v>
      </c>
      <c r="L42" s="95">
        <v>30.8</v>
      </c>
      <c r="M42" s="95">
        <v>2156</v>
      </c>
      <c r="N42" s="95">
        <v>1</v>
      </c>
      <c r="O42" s="95">
        <v>7</v>
      </c>
      <c r="P42" s="129">
        <v>840</v>
      </c>
      <c r="Q42" s="96">
        <v>5564</v>
      </c>
      <c r="R42" s="89" t="s">
        <v>88</v>
      </c>
      <c r="S42" s="18">
        <f t="shared" si="0"/>
        <v>924</v>
      </c>
      <c r="T42" s="72">
        <f>S42+S43</f>
        <v>1716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4"/>
    </row>
    <row r="43" spans="1:33" s="2" customFormat="1" ht="24" customHeight="1">
      <c r="A43" s="137"/>
      <c r="B43" s="124" t="s">
        <v>85</v>
      </c>
      <c r="C43" s="100" t="s">
        <v>89</v>
      </c>
      <c r="D43" s="100" t="s">
        <v>84</v>
      </c>
      <c r="E43" s="100">
        <v>2015</v>
      </c>
      <c r="F43" s="100" t="s">
        <v>24</v>
      </c>
      <c r="G43" s="100" t="s">
        <v>29</v>
      </c>
      <c r="H43" s="95">
        <v>24</v>
      </c>
      <c r="I43" s="100">
        <v>2.5</v>
      </c>
      <c r="J43" s="100">
        <v>102</v>
      </c>
      <c r="K43" s="95">
        <v>1.1000000000000001</v>
      </c>
      <c r="L43" s="95">
        <v>26.4</v>
      </c>
      <c r="M43" s="95">
        <v>1848</v>
      </c>
      <c r="N43" s="95">
        <v>1</v>
      </c>
      <c r="O43" s="95">
        <v>6</v>
      </c>
      <c r="P43" s="129">
        <v>720</v>
      </c>
      <c r="Q43" s="96"/>
      <c r="R43" s="89" t="s">
        <v>90</v>
      </c>
      <c r="S43" s="18">
        <f t="shared" si="0"/>
        <v>792</v>
      </c>
      <c r="T43" s="72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4"/>
    </row>
    <row r="44" spans="1:33" s="2" customFormat="1" ht="24" customHeight="1">
      <c r="A44" s="137"/>
      <c r="B44" s="124" t="s">
        <v>91</v>
      </c>
      <c r="C44" s="95" t="s">
        <v>92</v>
      </c>
      <c r="D44" s="95" t="s">
        <v>93</v>
      </c>
      <c r="E44" s="95" t="s">
        <v>23</v>
      </c>
      <c r="F44" s="95" t="s">
        <v>24</v>
      </c>
      <c r="G44" s="95" t="s">
        <v>29</v>
      </c>
      <c r="H44" s="95">
        <v>36</v>
      </c>
      <c r="I44" s="95">
        <v>3</v>
      </c>
      <c r="J44" s="95">
        <v>104</v>
      </c>
      <c r="K44" s="95">
        <v>1.1000000000000001</v>
      </c>
      <c r="L44" s="95">
        <v>39.6</v>
      </c>
      <c r="M44" s="95">
        <v>2772</v>
      </c>
      <c r="N44" s="95">
        <v>1</v>
      </c>
      <c r="O44" s="95">
        <v>9</v>
      </c>
      <c r="P44" s="129">
        <v>1080</v>
      </c>
      <c r="Q44" s="95">
        <v>3852</v>
      </c>
      <c r="R44" s="53"/>
      <c r="S44" s="18">
        <f t="shared" si="0"/>
        <v>1188</v>
      </c>
      <c r="T44" s="72">
        <f>S44+S45</f>
        <v>2376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4"/>
    </row>
    <row r="45" spans="1:33" s="5" customFormat="1" ht="24" customHeight="1">
      <c r="A45" s="137"/>
      <c r="B45" s="124" t="s">
        <v>91</v>
      </c>
      <c r="C45" s="95" t="s">
        <v>92</v>
      </c>
      <c r="D45" s="95" t="s">
        <v>93</v>
      </c>
      <c r="E45" s="95" t="s">
        <v>41</v>
      </c>
      <c r="F45" s="95" t="s">
        <v>24</v>
      </c>
      <c r="G45" s="95" t="s">
        <v>257</v>
      </c>
      <c r="H45" s="95">
        <v>36</v>
      </c>
      <c r="I45" s="95">
        <v>3</v>
      </c>
      <c r="J45" s="95">
        <v>108</v>
      </c>
      <c r="K45" s="99">
        <v>1.1000000000000001</v>
      </c>
      <c r="L45" s="99">
        <f>H45*K45</f>
        <v>39.6</v>
      </c>
      <c r="M45" s="99">
        <f>L45*70</f>
        <v>2772</v>
      </c>
      <c r="N45" s="125">
        <v>1</v>
      </c>
      <c r="O45" s="95">
        <v>9</v>
      </c>
      <c r="P45" s="126">
        <f>N45*O45*120</f>
        <v>1080</v>
      </c>
      <c r="Q45" s="99">
        <v>3852</v>
      </c>
      <c r="R45" s="33"/>
      <c r="S45" s="18">
        <f t="shared" si="0"/>
        <v>1188</v>
      </c>
      <c r="T45" s="72"/>
    </row>
    <row r="46" spans="1:33" s="2" customFormat="1" ht="24" customHeight="1">
      <c r="A46" s="137"/>
      <c r="B46" s="95" t="s">
        <v>94</v>
      </c>
      <c r="C46" s="95" t="s">
        <v>95</v>
      </c>
      <c r="D46" s="95" t="s">
        <v>96</v>
      </c>
      <c r="E46" s="95" t="s">
        <v>23</v>
      </c>
      <c r="F46" s="95" t="s">
        <v>24</v>
      </c>
      <c r="G46" s="95" t="s">
        <v>70</v>
      </c>
      <c r="H46" s="95">
        <v>8</v>
      </c>
      <c r="I46" s="95">
        <v>3.5</v>
      </c>
      <c r="J46" s="95">
        <v>94</v>
      </c>
      <c r="K46" s="95">
        <v>1.1000000000000001</v>
      </c>
      <c r="L46" s="95">
        <v>8.8000000000000007</v>
      </c>
      <c r="M46" s="95">
        <v>616</v>
      </c>
      <c r="N46" s="95">
        <v>1</v>
      </c>
      <c r="O46" s="95">
        <v>2</v>
      </c>
      <c r="P46" s="129">
        <v>240</v>
      </c>
      <c r="Q46" s="95">
        <v>856</v>
      </c>
      <c r="R46" s="53"/>
      <c r="S46" s="18">
        <f t="shared" si="0"/>
        <v>264</v>
      </c>
      <c r="T46" s="20">
        <f>S46</f>
        <v>264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4"/>
    </row>
    <row r="47" spans="1:33" s="2" customFormat="1" ht="24" customHeight="1">
      <c r="A47" s="137"/>
      <c r="B47" s="96" t="s">
        <v>97</v>
      </c>
      <c r="C47" s="95" t="s">
        <v>95</v>
      </c>
      <c r="D47" s="95" t="s">
        <v>96</v>
      </c>
      <c r="E47" s="95" t="s">
        <v>23</v>
      </c>
      <c r="F47" s="95" t="s">
        <v>24</v>
      </c>
      <c r="G47" s="95" t="s">
        <v>70</v>
      </c>
      <c r="H47" s="95">
        <v>40</v>
      </c>
      <c r="I47" s="95">
        <v>3.5</v>
      </c>
      <c r="J47" s="95">
        <v>94</v>
      </c>
      <c r="K47" s="95">
        <v>1.1000000000000001</v>
      </c>
      <c r="L47" s="95">
        <v>44</v>
      </c>
      <c r="M47" s="95">
        <v>3080</v>
      </c>
      <c r="N47" s="95">
        <v>1</v>
      </c>
      <c r="O47" s="95">
        <v>10</v>
      </c>
      <c r="P47" s="129">
        <v>1200</v>
      </c>
      <c r="Q47" s="95">
        <v>4280</v>
      </c>
      <c r="R47" s="53"/>
      <c r="S47" s="18">
        <f t="shared" si="0"/>
        <v>1320</v>
      </c>
      <c r="T47" s="71">
        <f>SUM(S47:S50)</f>
        <v>6072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4"/>
    </row>
    <row r="48" spans="1:33" s="3" customFormat="1" ht="24" customHeight="1">
      <c r="A48" s="137"/>
      <c r="B48" s="96"/>
      <c r="C48" s="95" t="s">
        <v>98</v>
      </c>
      <c r="D48" s="95" t="s">
        <v>96</v>
      </c>
      <c r="E48" s="95" t="s">
        <v>41</v>
      </c>
      <c r="F48" s="95" t="s">
        <v>24</v>
      </c>
      <c r="G48" s="98" t="s">
        <v>42</v>
      </c>
      <c r="H48" s="98">
        <v>48</v>
      </c>
      <c r="I48" s="98">
        <v>3.5</v>
      </c>
      <c r="J48" s="98">
        <v>102</v>
      </c>
      <c r="K48" s="99">
        <v>1.1000000000000001</v>
      </c>
      <c r="L48" s="99">
        <f t="shared" ref="L48:L50" si="7">H48*K48</f>
        <v>52.800000000000004</v>
      </c>
      <c r="M48" s="99">
        <f t="shared" ref="M48:M50" si="8">L48*70</f>
        <v>3696.0000000000005</v>
      </c>
      <c r="N48" s="125">
        <v>1</v>
      </c>
      <c r="O48" s="95">
        <v>8</v>
      </c>
      <c r="P48" s="126">
        <f t="shared" ref="P48:P50" si="9">N48*8*120</f>
        <v>960</v>
      </c>
      <c r="Q48" s="132">
        <v>12048</v>
      </c>
      <c r="R48" s="33"/>
      <c r="S48" s="18">
        <f t="shared" si="0"/>
        <v>1584.0000000000002</v>
      </c>
      <c r="T48" s="71"/>
    </row>
    <row r="49" spans="1:33" s="3" customFormat="1" ht="24" customHeight="1">
      <c r="A49" s="137"/>
      <c r="B49" s="96"/>
      <c r="C49" s="95" t="s">
        <v>98</v>
      </c>
      <c r="D49" s="95" t="s">
        <v>96</v>
      </c>
      <c r="E49" s="95" t="s">
        <v>41</v>
      </c>
      <c r="F49" s="95" t="s">
        <v>31</v>
      </c>
      <c r="G49" s="98" t="s">
        <v>283</v>
      </c>
      <c r="H49" s="98">
        <v>48</v>
      </c>
      <c r="I49" s="98">
        <v>3.5</v>
      </c>
      <c r="J49" s="98">
        <v>103</v>
      </c>
      <c r="K49" s="99">
        <v>1.1000000000000001</v>
      </c>
      <c r="L49" s="99">
        <f t="shared" si="7"/>
        <v>52.800000000000004</v>
      </c>
      <c r="M49" s="99">
        <f t="shared" si="8"/>
        <v>3696.0000000000005</v>
      </c>
      <c r="N49" s="125">
        <v>0</v>
      </c>
      <c r="O49" s="95">
        <v>8</v>
      </c>
      <c r="P49" s="126">
        <f t="shared" si="9"/>
        <v>0</v>
      </c>
      <c r="Q49" s="132"/>
      <c r="R49" s="33"/>
      <c r="S49" s="18">
        <f t="shared" si="0"/>
        <v>1584.0000000000002</v>
      </c>
      <c r="T49" s="71"/>
    </row>
    <row r="50" spans="1:33" s="3" customFormat="1" ht="24" customHeight="1">
      <c r="A50" s="137"/>
      <c r="B50" s="96"/>
      <c r="C50" s="95" t="s">
        <v>98</v>
      </c>
      <c r="D50" s="95" t="s">
        <v>96</v>
      </c>
      <c r="E50" s="95" t="s">
        <v>41</v>
      </c>
      <c r="F50" s="95" t="s">
        <v>36</v>
      </c>
      <c r="G50" s="95" t="s">
        <v>284</v>
      </c>
      <c r="H50" s="98">
        <v>48</v>
      </c>
      <c r="I50" s="98">
        <v>3.5</v>
      </c>
      <c r="J50" s="98">
        <v>105</v>
      </c>
      <c r="K50" s="99">
        <v>1.1000000000000001</v>
      </c>
      <c r="L50" s="99">
        <f t="shared" si="7"/>
        <v>52.800000000000004</v>
      </c>
      <c r="M50" s="99">
        <f t="shared" si="8"/>
        <v>3696.0000000000005</v>
      </c>
      <c r="N50" s="125">
        <v>0</v>
      </c>
      <c r="O50" s="95">
        <v>8</v>
      </c>
      <c r="P50" s="126">
        <f t="shared" si="9"/>
        <v>0</v>
      </c>
      <c r="Q50" s="132"/>
      <c r="R50" s="33"/>
      <c r="S50" s="18">
        <f t="shared" si="0"/>
        <v>1584.0000000000002</v>
      </c>
      <c r="T50" s="71"/>
    </row>
    <row r="51" spans="1:33" s="2" customFormat="1" ht="24" customHeight="1">
      <c r="A51" s="137"/>
      <c r="B51" s="95" t="s">
        <v>99</v>
      </c>
      <c r="C51" s="95" t="s">
        <v>100</v>
      </c>
      <c r="D51" s="95" t="s">
        <v>22</v>
      </c>
      <c r="E51" s="95" t="s">
        <v>23</v>
      </c>
      <c r="F51" s="95" t="s">
        <v>24</v>
      </c>
      <c r="G51" s="95" t="s">
        <v>37</v>
      </c>
      <c r="H51" s="95">
        <v>32</v>
      </c>
      <c r="I51" s="95">
        <v>2</v>
      </c>
      <c r="J51" s="95">
        <v>94</v>
      </c>
      <c r="K51" s="95">
        <v>1.1000000000000001</v>
      </c>
      <c r="L51" s="95">
        <v>35.200000000000003</v>
      </c>
      <c r="M51" s="95">
        <v>2464</v>
      </c>
      <c r="N51" s="95">
        <v>1</v>
      </c>
      <c r="O51" s="95">
        <v>8</v>
      </c>
      <c r="P51" s="129">
        <v>960</v>
      </c>
      <c r="Q51" s="95">
        <v>3424</v>
      </c>
      <c r="R51" s="53"/>
      <c r="S51" s="18">
        <f t="shared" si="0"/>
        <v>1056</v>
      </c>
      <c r="T51" s="20">
        <f>S51</f>
        <v>1056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4"/>
    </row>
    <row r="52" spans="1:33" s="2" customFormat="1" ht="24" customHeight="1">
      <c r="A52" s="137"/>
      <c r="B52" s="124" t="s">
        <v>101</v>
      </c>
      <c r="C52" s="100" t="s">
        <v>102</v>
      </c>
      <c r="D52" s="100" t="s">
        <v>103</v>
      </c>
      <c r="E52" s="100">
        <v>2015</v>
      </c>
      <c r="F52" s="100" t="s">
        <v>24</v>
      </c>
      <c r="G52" s="133" t="s">
        <v>25</v>
      </c>
      <c r="H52" s="100">
        <v>32</v>
      </c>
      <c r="I52" s="100">
        <v>2</v>
      </c>
      <c r="J52" s="100">
        <v>97</v>
      </c>
      <c r="K52" s="98">
        <v>1.1000000000000001</v>
      </c>
      <c r="L52" s="98">
        <v>35.200000000000003</v>
      </c>
      <c r="M52" s="98">
        <v>2464</v>
      </c>
      <c r="N52" s="134">
        <v>1</v>
      </c>
      <c r="O52" s="134">
        <v>8</v>
      </c>
      <c r="P52" s="132">
        <v>960</v>
      </c>
      <c r="Q52" s="134">
        <v>5888</v>
      </c>
      <c r="R52" s="33"/>
      <c r="S52" s="18">
        <f t="shared" si="0"/>
        <v>1056</v>
      </c>
      <c r="T52" s="72">
        <f>S52+S53</f>
        <v>2112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4"/>
    </row>
    <row r="53" spans="1:33" s="2" customFormat="1" ht="24" customHeight="1">
      <c r="A53" s="137"/>
      <c r="B53" s="124"/>
      <c r="C53" s="100" t="s">
        <v>102</v>
      </c>
      <c r="D53" s="100" t="s">
        <v>103</v>
      </c>
      <c r="E53" s="100">
        <v>2015</v>
      </c>
      <c r="F53" s="100" t="s">
        <v>31</v>
      </c>
      <c r="G53" s="133" t="s">
        <v>32</v>
      </c>
      <c r="H53" s="100">
        <v>32</v>
      </c>
      <c r="I53" s="100">
        <v>2</v>
      </c>
      <c r="J53" s="100">
        <v>97</v>
      </c>
      <c r="K53" s="95">
        <v>1.1000000000000001</v>
      </c>
      <c r="L53" s="95">
        <v>35.200000000000003</v>
      </c>
      <c r="M53" s="95">
        <v>2464</v>
      </c>
      <c r="N53" s="134"/>
      <c r="O53" s="134"/>
      <c r="P53" s="132"/>
      <c r="Q53" s="134"/>
      <c r="R53" s="53"/>
      <c r="S53" s="18">
        <f t="shared" si="0"/>
        <v>1056</v>
      </c>
      <c r="T53" s="72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2"/>
      <c r="AF53" s="13"/>
    </row>
    <row r="54" spans="1:33" s="2" customFormat="1" ht="24" customHeight="1">
      <c r="A54" s="137"/>
      <c r="B54" s="135" t="s">
        <v>104</v>
      </c>
      <c r="C54" s="100" t="s">
        <v>105</v>
      </c>
      <c r="D54" s="100" t="s">
        <v>106</v>
      </c>
      <c r="E54" s="100">
        <v>2015</v>
      </c>
      <c r="F54" s="100" t="s">
        <v>24</v>
      </c>
      <c r="G54" s="133" t="s">
        <v>25</v>
      </c>
      <c r="H54" s="100">
        <v>32</v>
      </c>
      <c r="I54" s="100">
        <v>2</v>
      </c>
      <c r="J54" s="100">
        <v>98</v>
      </c>
      <c r="K54" s="95">
        <v>1.1000000000000001</v>
      </c>
      <c r="L54" s="95">
        <v>35.200000000000003</v>
      </c>
      <c r="M54" s="95">
        <v>2464</v>
      </c>
      <c r="N54" s="96">
        <v>1</v>
      </c>
      <c r="O54" s="96">
        <v>8</v>
      </c>
      <c r="P54" s="128">
        <v>960</v>
      </c>
      <c r="Q54" s="96">
        <v>8352</v>
      </c>
      <c r="R54" s="53"/>
      <c r="S54" s="18">
        <f t="shared" si="0"/>
        <v>1056</v>
      </c>
      <c r="T54" s="71">
        <f>S54+S55+S56</f>
        <v>3168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4"/>
    </row>
    <row r="55" spans="1:33" s="2" customFormat="1" ht="24" customHeight="1">
      <c r="A55" s="137"/>
      <c r="B55" s="135"/>
      <c r="C55" s="100" t="s">
        <v>105</v>
      </c>
      <c r="D55" s="100" t="s">
        <v>106</v>
      </c>
      <c r="E55" s="100">
        <v>2015</v>
      </c>
      <c r="F55" s="100" t="s">
        <v>31</v>
      </c>
      <c r="G55" s="133" t="s">
        <v>32</v>
      </c>
      <c r="H55" s="100">
        <v>32</v>
      </c>
      <c r="I55" s="100">
        <v>2</v>
      </c>
      <c r="J55" s="100">
        <v>96</v>
      </c>
      <c r="K55" s="95">
        <v>1.1000000000000001</v>
      </c>
      <c r="L55" s="95">
        <v>35.200000000000003</v>
      </c>
      <c r="M55" s="95">
        <v>2464</v>
      </c>
      <c r="N55" s="96"/>
      <c r="O55" s="96"/>
      <c r="P55" s="128"/>
      <c r="Q55" s="96"/>
      <c r="R55" s="53"/>
      <c r="S55" s="18">
        <f t="shared" si="0"/>
        <v>1056</v>
      </c>
      <c r="T55" s="71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4"/>
    </row>
    <row r="56" spans="1:33" s="2" customFormat="1" ht="24" customHeight="1">
      <c r="A56" s="137"/>
      <c r="B56" s="135"/>
      <c r="C56" s="100" t="s">
        <v>105</v>
      </c>
      <c r="D56" s="100" t="s">
        <v>106</v>
      </c>
      <c r="E56" s="100">
        <v>2015</v>
      </c>
      <c r="F56" s="100" t="s">
        <v>36</v>
      </c>
      <c r="G56" s="100" t="s">
        <v>37</v>
      </c>
      <c r="H56" s="100">
        <v>32</v>
      </c>
      <c r="I56" s="100">
        <v>2</v>
      </c>
      <c r="J56" s="100">
        <v>94</v>
      </c>
      <c r="K56" s="95">
        <v>1.1000000000000001</v>
      </c>
      <c r="L56" s="95">
        <v>35.200000000000003</v>
      </c>
      <c r="M56" s="95">
        <v>2464</v>
      </c>
      <c r="N56" s="96"/>
      <c r="O56" s="96"/>
      <c r="P56" s="128"/>
      <c r="Q56" s="96"/>
      <c r="R56" s="53"/>
      <c r="S56" s="18">
        <f t="shared" si="0"/>
        <v>1056</v>
      </c>
      <c r="T56" s="71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4"/>
    </row>
    <row r="57" spans="1:33" s="4" customFormat="1" ht="24" customHeight="1">
      <c r="A57" s="137"/>
      <c r="B57" s="135" t="s">
        <v>107</v>
      </c>
      <c r="C57" s="100" t="s">
        <v>108</v>
      </c>
      <c r="D57" s="100" t="s">
        <v>109</v>
      </c>
      <c r="E57" s="100">
        <v>2015</v>
      </c>
      <c r="F57" s="100" t="s">
        <v>24</v>
      </c>
      <c r="G57" s="100" t="s">
        <v>29</v>
      </c>
      <c r="H57" s="100">
        <v>16</v>
      </c>
      <c r="I57" s="100">
        <v>2</v>
      </c>
      <c r="J57" s="100">
        <v>102</v>
      </c>
      <c r="K57" s="95">
        <v>1.1000000000000001</v>
      </c>
      <c r="L57" s="95">
        <v>17.600000000000001</v>
      </c>
      <c r="M57" s="95">
        <v>1232</v>
      </c>
      <c r="N57" s="95">
        <v>1</v>
      </c>
      <c r="O57" s="95">
        <v>6</v>
      </c>
      <c r="P57" s="129" t="s">
        <v>110</v>
      </c>
      <c r="Q57" s="95">
        <v>1952</v>
      </c>
      <c r="R57" s="131"/>
      <c r="S57" s="18">
        <f t="shared" si="0"/>
        <v>528</v>
      </c>
      <c r="T57" s="71">
        <f>SUM(S57:S60)</f>
        <v>4488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5"/>
    </row>
    <row r="58" spans="1:33" s="3" customFormat="1" ht="24" customHeight="1">
      <c r="A58" s="137"/>
      <c r="B58" s="135"/>
      <c r="C58" s="95" t="s">
        <v>111</v>
      </c>
      <c r="D58" s="95" t="s">
        <v>112</v>
      </c>
      <c r="E58" s="95" t="s">
        <v>41</v>
      </c>
      <c r="F58" s="95" t="s">
        <v>24</v>
      </c>
      <c r="G58" s="98" t="s">
        <v>42</v>
      </c>
      <c r="H58" s="98">
        <v>40</v>
      </c>
      <c r="I58" s="98">
        <v>3</v>
      </c>
      <c r="J58" s="98">
        <v>105</v>
      </c>
      <c r="K58" s="99">
        <v>1.1000000000000001</v>
      </c>
      <c r="L58" s="99">
        <f t="shared" ref="L58:L60" si="10">H58*K58</f>
        <v>44</v>
      </c>
      <c r="M58" s="99">
        <f t="shared" ref="M58:M60" si="11">L58*70</f>
        <v>3080</v>
      </c>
      <c r="N58" s="125">
        <v>1</v>
      </c>
      <c r="O58" s="95">
        <v>4</v>
      </c>
      <c r="P58" s="126">
        <f t="shared" ref="P58:P60" si="12">N58*O58*120</f>
        <v>480</v>
      </c>
      <c r="Q58" s="127">
        <v>9720</v>
      </c>
      <c r="R58" s="33"/>
      <c r="S58" s="18">
        <f t="shared" si="0"/>
        <v>1320</v>
      </c>
      <c r="T58" s="71"/>
    </row>
    <row r="59" spans="1:33" s="3" customFormat="1" ht="24" customHeight="1">
      <c r="A59" s="137"/>
      <c r="B59" s="135"/>
      <c r="C59" s="95" t="s">
        <v>111</v>
      </c>
      <c r="D59" s="95" t="s">
        <v>112</v>
      </c>
      <c r="E59" s="95" t="s">
        <v>41</v>
      </c>
      <c r="F59" s="95" t="s">
        <v>31</v>
      </c>
      <c r="G59" s="98" t="s">
        <v>283</v>
      </c>
      <c r="H59" s="98">
        <v>40</v>
      </c>
      <c r="I59" s="98">
        <v>3</v>
      </c>
      <c r="J59" s="98">
        <v>102</v>
      </c>
      <c r="K59" s="99">
        <v>1.1000000000000001</v>
      </c>
      <c r="L59" s="99">
        <f t="shared" si="10"/>
        <v>44</v>
      </c>
      <c r="M59" s="99">
        <f t="shared" si="11"/>
        <v>3080</v>
      </c>
      <c r="N59" s="125">
        <v>0</v>
      </c>
      <c r="O59" s="95">
        <v>4</v>
      </c>
      <c r="P59" s="126">
        <f t="shared" si="12"/>
        <v>0</v>
      </c>
      <c r="Q59" s="127"/>
      <c r="R59" s="33"/>
      <c r="S59" s="18">
        <f t="shared" si="0"/>
        <v>1320</v>
      </c>
      <c r="T59" s="71"/>
    </row>
    <row r="60" spans="1:33" s="3" customFormat="1" ht="24" customHeight="1">
      <c r="A60" s="137"/>
      <c r="B60" s="135"/>
      <c r="C60" s="95" t="s">
        <v>111</v>
      </c>
      <c r="D60" s="95" t="s">
        <v>112</v>
      </c>
      <c r="E60" s="95" t="s">
        <v>41</v>
      </c>
      <c r="F60" s="95" t="s">
        <v>36</v>
      </c>
      <c r="G60" s="95" t="s">
        <v>284</v>
      </c>
      <c r="H60" s="98">
        <v>40</v>
      </c>
      <c r="I60" s="98">
        <v>3</v>
      </c>
      <c r="J60" s="98">
        <v>102</v>
      </c>
      <c r="K60" s="99">
        <v>1.1000000000000001</v>
      </c>
      <c r="L60" s="99">
        <f t="shared" si="10"/>
        <v>44</v>
      </c>
      <c r="M60" s="99">
        <f t="shared" si="11"/>
        <v>3080</v>
      </c>
      <c r="N60" s="125">
        <v>0</v>
      </c>
      <c r="O60" s="95">
        <v>4</v>
      </c>
      <c r="P60" s="126">
        <f t="shared" si="12"/>
        <v>0</v>
      </c>
      <c r="Q60" s="127"/>
      <c r="R60" s="33"/>
      <c r="S60" s="18">
        <f t="shared" si="0"/>
        <v>1320</v>
      </c>
      <c r="T60" s="71"/>
    </row>
    <row r="61" spans="1:33" s="2" customFormat="1" ht="24" customHeight="1">
      <c r="A61" s="137"/>
      <c r="B61" s="100" t="s">
        <v>113</v>
      </c>
      <c r="C61" s="100" t="s">
        <v>114</v>
      </c>
      <c r="D61" s="100" t="s">
        <v>115</v>
      </c>
      <c r="E61" s="100">
        <v>2015</v>
      </c>
      <c r="F61" s="100" t="s">
        <v>24</v>
      </c>
      <c r="G61" s="100" t="s">
        <v>29</v>
      </c>
      <c r="H61" s="100">
        <v>32</v>
      </c>
      <c r="I61" s="100">
        <v>2</v>
      </c>
      <c r="J61" s="100">
        <v>102</v>
      </c>
      <c r="K61" s="95">
        <v>1.1000000000000001</v>
      </c>
      <c r="L61" s="95">
        <v>35.200000000000003</v>
      </c>
      <c r="M61" s="95">
        <v>2464</v>
      </c>
      <c r="N61" s="95">
        <v>1</v>
      </c>
      <c r="O61" s="95">
        <v>5</v>
      </c>
      <c r="P61" s="129">
        <v>600</v>
      </c>
      <c r="Q61" s="95">
        <v>3064</v>
      </c>
      <c r="R61" s="53"/>
      <c r="S61" s="18">
        <f t="shared" si="0"/>
        <v>1056</v>
      </c>
      <c r="T61" s="20">
        <f>S61</f>
        <v>1056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4"/>
    </row>
    <row r="62" spans="1:33" s="3" customFormat="1" ht="24" customHeight="1">
      <c r="A62" s="137"/>
      <c r="B62" s="134" t="s">
        <v>116</v>
      </c>
      <c r="C62" s="95" t="s">
        <v>67</v>
      </c>
      <c r="D62" s="95" t="s">
        <v>285</v>
      </c>
      <c r="E62" s="95" t="s">
        <v>41</v>
      </c>
      <c r="F62" s="95" t="s">
        <v>24</v>
      </c>
      <c r="G62" s="98" t="s">
        <v>42</v>
      </c>
      <c r="H62" s="98">
        <v>32</v>
      </c>
      <c r="I62" s="98">
        <v>3.5</v>
      </c>
      <c r="J62" s="98">
        <v>102</v>
      </c>
      <c r="K62" s="99">
        <v>1.1000000000000001</v>
      </c>
      <c r="L62" s="99">
        <f t="shared" ref="L62:L64" si="13">H62*K62</f>
        <v>35.200000000000003</v>
      </c>
      <c r="M62" s="99">
        <v>2464</v>
      </c>
      <c r="N62" s="125">
        <v>2</v>
      </c>
      <c r="O62" s="95">
        <v>5</v>
      </c>
      <c r="P62" s="126">
        <f>N62*O62*120</f>
        <v>1200</v>
      </c>
      <c r="Q62" s="127">
        <v>8592</v>
      </c>
      <c r="R62" s="33"/>
      <c r="S62" s="18">
        <f t="shared" si="0"/>
        <v>1056</v>
      </c>
      <c r="T62" s="71">
        <f>S62+S63+S64</f>
        <v>3168</v>
      </c>
    </row>
    <row r="63" spans="1:33" s="3" customFormat="1" ht="24" customHeight="1">
      <c r="A63" s="137"/>
      <c r="B63" s="134"/>
      <c r="C63" s="95" t="s">
        <v>67</v>
      </c>
      <c r="D63" s="95" t="s">
        <v>285</v>
      </c>
      <c r="E63" s="95" t="s">
        <v>41</v>
      </c>
      <c r="F63" s="95" t="s">
        <v>31</v>
      </c>
      <c r="G63" s="98" t="s">
        <v>283</v>
      </c>
      <c r="H63" s="98">
        <v>32</v>
      </c>
      <c r="I63" s="98">
        <v>3.5</v>
      </c>
      <c r="J63" s="98">
        <v>105</v>
      </c>
      <c r="K63" s="99">
        <v>1.1000000000000001</v>
      </c>
      <c r="L63" s="99">
        <f t="shared" si="13"/>
        <v>35.200000000000003</v>
      </c>
      <c r="M63" s="99">
        <f t="shared" ref="M63:M64" si="14">L63*70</f>
        <v>2464</v>
      </c>
      <c r="N63" s="125">
        <v>0</v>
      </c>
      <c r="O63" s="95">
        <v>5</v>
      </c>
      <c r="P63" s="126">
        <f t="shared" ref="P63:P64" si="15">N63*O63*120</f>
        <v>0</v>
      </c>
      <c r="Q63" s="127"/>
      <c r="R63" s="33"/>
      <c r="S63" s="18">
        <f t="shared" si="0"/>
        <v>1056</v>
      </c>
      <c r="T63" s="71"/>
    </row>
    <row r="64" spans="1:33" s="3" customFormat="1" ht="24" customHeight="1">
      <c r="A64" s="137"/>
      <c r="B64" s="134"/>
      <c r="C64" s="95" t="s">
        <v>67</v>
      </c>
      <c r="D64" s="95" t="s">
        <v>285</v>
      </c>
      <c r="E64" s="95" t="s">
        <v>41</v>
      </c>
      <c r="F64" s="95" t="s">
        <v>36</v>
      </c>
      <c r="G64" s="95" t="s">
        <v>284</v>
      </c>
      <c r="H64" s="98">
        <v>32</v>
      </c>
      <c r="I64" s="98">
        <v>3.5</v>
      </c>
      <c r="J64" s="98">
        <v>104</v>
      </c>
      <c r="K64" s="99">
        <v>1.1000000000000001</v>
      </c>
      <c r="L64" s="99">
        <f t="shared" si="13"/>
        <v>35.200000000000003</v>
      </c>
      <c r="M64" s="99">
        <f t="shared" si="14"/>
        <v>2464</v>
      </c>
      <c r="N64" s="125">
        <v>0</v>
      </c>
      <c r="O64" s="95">
        <v>10</v>
      </c>
      <c r="P64" s="126">
        <f t="shared" si="15"/>
        <v>0</v>
      </c>
      <c r="Q64" s="127"/>
      <c r="R64" s="33"/>
      <c r="S64" s="18">
        <f t="shared" si="0"/>
        <v>1056</v>
      </c>
      <c r="T64" s="71"/>
    </row>
    <row r="65" spans="1:20" ht="24" customHeight="1">
      <c r="A65" s="137"/>
      <c r="B65" s="134" t="s">
        <v>117</v>
      </c>
      <c r="C65" s="95" t="s">
        <v>118</v>
      </c>
      <c r="D65" s="95" t="s">
        <v>119</v>
      </c>
      <c r="E65" s="95" t="s">
        <v>41</v>
      </c>
      <c r="F65" s="95" t="s">
        <v>24</v>
      </c>
      <c r="G65" s="98" t="s">
        <v>42</v>
      </c>
      <c r="H65" s="98">
        <v>20</v>
      </c>
      <c r="I65" s="98">
        <v>3</v>
      </c>
      <c r="J65" s="98">
        <v>102</v>
      </c>
      <c r="K65" s="99">
        <v>1.1000000000000001</v>
      </c>
      <c r="L65" s="99">
        <f t="shared" ref="L65:L83" si="16">H65*K65</f>
        <v>22</v>
      </c>
      <c r="M65" s="99">
        <f t="shared" ref="M65:M83" si="17">L65*70</f>
        <v>1540</v>
      </c>
      <c r="N65" s="125">
        <v>1</v>
      </c>
      <c r="O65" s="95">
        <v>5</v>
      </c>
      <c r="P65" s="126">
        <f t="shared" ref="P65:P69" si="18">N65*O65*120</f>
        <v>600</v>
      </c>
      <c r="Q65" s="127">
        <v>5220</v>
      </c>
      <c r="R65" s="33"/>
      <c r="S65" s="18">
        <f t="shared" si="0"/>
        <v>660</v>
      </c>
      <c r="T65" s="71">
        <f>S65+S66+S67</f>
        <v>1980</v>
      </c>
    </row>
    <row r="66" spans="1:20" ht="24" customHeight="1">
      <c r="A66" s="137"/>
      <c r="B66" s="134"/>
      <c r="C66" s="95" t="s">
        <v>118</v>
      </c>
      <c r="D66" s="95" t="s">
        <v>119</v>
      </c>
      <c r="E66" s="95" t="s">
        <v>41</v>
      </c>
      <c r="F66" s="95" t="s">
        <v>31</v>
      </c>
      <c r="G66" s="98" t="s">
        <v>283</v>
      </c>
      <c r="H66" s="98">
        <v>20</v>
      </c>
      <c r="I66" s="98">
        <v>3</v>
      </c>
      <c r="J66" s="98">
        <v>105</v>
      </c>
      <c r="K66" s="99">
        <v>1.1000000000000001</v>
      </c>
      <c r="L66" s="99">
        <f t="shared" si="16"/>
        <v>22</v>
      </c>
      <c r="M66" s="99">
        <f t="shared" si="17"/>
        <v>1540</v>
      </c>
      <c r="N66" s="125">
        <v>0</v>
      </c>
      <c r="O66" s="95">
        <v>10</v>
      </c>
      <c r="P66" s="126">
        <f t="shared" si="18"/>
        <v>0</v>
      </c>
      <c r="Q66" s="127"/>
      <c r="R66" s="33"/>
      <c r="S66" s="18">
        <f t="shared" si="0"/>
        <v>660</v>
      </c>
      <c r="T66" s="71"/>
    </row>
    <row r="67" spans="1:20" ht="24" customHeight="1">
      <c r="A67" s="137"/>
      <c r="B67" s="134"/>
      <c r="C67" s="95" t="s">
        <v>118</v>
      </c>
      <c r="D67" s="95" t="s">
        <v>119</v>
      </c>
      <c r="E67" s="95" t="s">
        <v>41</v>
      </c>
      <c r="F67" s="95" t="s">
        <v>36</v>
      </c>
      <c r="G67" s="95" t="s">
        <v>284</v>
      </c>
      <c r="H67" s="98">
        <v>20</v>
      </c>
      <c r="I67" s="98">
        <v>3</v>
      </c>
      <c r="J67" s="98">
        <v>101</v>
      </c>
      <c r="K67" s="99">
        <v>1.1000000000000001</v>
      </c>
      <c r="L67" s="99">
        <f t="shared" si="16"/>
        <v>22</v>
      </c>
      <c r="M67" s="99">
        <f t="shared" si="17"/>
        <v>1540</v>
      </c>
      <c r="N67" s="125">
        <v>0</v>
      </c>
      <c r="O67" s="95">
        <v>10</v>
      </c>
      <c r="P67" s="126">
        <f>N67*8*120</f>
        <v>0</v>
      </c>
      <c r="Q67" s="127"/>
      <c r="R67" s="33"/>
      <c r="S67" s="18">
        <f t="shared" si="0"/>
        <v>660</v>
      </c>
      <c r="T67" s="71"/>
    </row>
    <row r="68" spans="1:20" ht="24" customHeight="1">
      <c r="A68" s="137"/>
      <c r="B68" s="134" t="s">
        <v>120</v>
      </c>
      <c r="C68" s="95" t="s">
        <v>118</v>
      </c>
      <c r="D68" s="95" t="s">
        <v>119</v>
      </c>
      <c r="E68" s="95" t="s">
        <v>41</v>
      </c>
      <c r="F68" s="95" t="s">
        <v>24</v>
      </c>
      <c r="G68" s="98" t="s">
        <v>42</v>
      </c>
      <c r="H68" s="98">
        <v>20</v>
      </c>
      <c r="I68" s="98">
        <v>3</v>
      </c>
      <c r="J68" s="98">
        <v>102</v>
      </c>
      <c r="K68" s="99">
        <v>1.1000000000000001</v>
      </c>
      <c r="L68" s="99">
        <f t="shared" si="16"/>
        <v>22</v>
      </c>
      <c r="M68" s="99">
        <f t="shared" si="17"/>
        <v>1540</v>
      </c>
      <c r="N68" s="125">
        <v>1</v>
      </c>
      <c r="O68" s="95">
        <v>5</v>
      </c>
      <c r="P68" s="126">
        <f t="shared" si="18"/>
        <v>600</v>
      </c>
      <c r="Q68" s="127">
        <v>5220</v>
      </c>
      <c r="R68" s="33"/>
      <c r="S68" s="18">
        <f t="shared" ref="S68:S83" si="19">L68*30</f>
        <v>660</v>
      </c>
      <c r="T68" s="71">
        <f>S68+S69+S70</f>
        <v>1980</v>
      </c>
    </row>
    <row r="69" spans="1:20" ht="24" customHeight="1">
      <c r="A69" s="137"/>
      <c r="B69" s="134"/>
      <c r="C69" s="95" t="s">
        <v>118</v>
      </c>
      <c r="D69" s="95" t="s">
        <v>119</v>
      </c>
      <c r="E69" s="95" t="s">
        <v>41</v>
      </c>
      <c r="F69" s="95" t="s">
        <v>31</v>
      </c>
      <c r="G69" s="98" t="s">
        <v>283</v>
      </c>
      <c r="H69" s="98">
        <v>20</v>
      </c>
      <c r="I69" s="98">
        <v>3</v>
      </c>
      <c r="J69" s="98">
        <v>105</v>
      </c>
      <c r="K69" s="99">
        <v>1.1000000000000001</v>
      </c>
      <c r="L69" s="99">
        <f t="shared" si="16"/>
        <v>22</v>
      </c>
      <c r="M69" s="99">
        <f t="shared" si="17"/>
        <v>1540</v>
      </c>
      <c r="N69" s="125">
        <v>0</v>
      </c>
      <c r="O69" s="95">
        <v>10</v>
      </c>
      <c r="P69" s="126">
        <f t="shared" si="18"/>
        <v>0</v>
      </c>
      <c r="Q69" s="127"/>
      <c r="R69" s="33"/>
      <c r="S69" s="18">
        <f t="shared" si="19"/>
        <v>660</v>
      </c>
      <c r="T69" s="71"/>
    </row>
    <row r="70" spans="1:20" ht="24" customHeight="1">
      <c r="A70" s="137"/>
      <c r="B70" s="134"/>
      <c r="C70" s="95" t="s">
        <v>118</v>
      </c>
      <c r="D70" s="95" t="s">
        <v>119</v>
      </c>
      <c r="E70" s="95" t="s">
        <v>41</v>
      </c>
      <c r="F70" s="95" t="s">
        <v>36</v>
      </c>
      <c r="G70" s="95" t="s">
        <v>284</v>
      </c>
      <c r="H70" s="98">
        <v>20</v>
      </c>
      <c r="I70" s="98">
        <v>3</v>
      </c>
      <c r="J70" s="98">
        <v>101</v>
      </c>
      <c r="K70" s="99">
        <v>1.1000000000000001</v>
      </c>
      <c r="L70" s="99">
        <f t="shared" si="16"/>
        <v>22</v>
      </c>
      <c r="M70" s="99">
        <f t="shared" si="17"/>
        <v>1540</v>
      </c>
      <c r="N70" s="125">
        <v>0</v>
      </c>
      <c r="O70" s="95">
        <v>10</v>
      </c>
      <c r="P70" s="126">
        <f>N70*8*120</f>
        <v>0</v>
      </c>
      <c r="Q70" s="127"/>
      <c r="R70" s="33"/>
      <c r="S70" s="18">
        <f t="shared" si="19"/>
        <v>660</v>
      </c>
      <c r="T70" s="71"/>
    </row>
    <row r="71" spans="1:20" ht="24" customHeight="1">
      <c r="A71" s="137"/>
      <c r="B71" s="134" t="s">
        <v>121</v>
      </c>
      <c r="C71" s="95" t="s">
        <v>47</v>
      </c>
      <c r="D71" s="95" t="s">
        <v>48</v>
      </c>
      <c r="E71" s="95" t="s">
        <v>41</v>
      </c>
      <c r="F71" s="95" t="s">
        <v>24</v>
      </c>
      <c r="G71" s="98" t="s">
        <v>42</v>
      </c>
      <c r="H71" s="98">
        <v>28</v>
      </c>
      <c r="I71" s="98">
        <v>4</v>
      </c>
      <c r="J71" s="98">
        <v>109</v>
      </c>
      <c r="K71" s="99">
        <v>1.1000000000000001</v>
      </c>
      <c r="L71" s="99">
        <f t="shared" si="16"/>
        <v>30.800000000000004</v>
      </c>
      <c r="M71" s="99">
        <f t="shared" si="17"/>
        <v>2156.0000000000005</v>
      </c>
      <c r="N71" s="125">
        <v>1</v>
      </c>
      <c r="O71" s="95">
        <v>7</v>
      </c>
      <c r="P71" s="126">
        <f t="shared" ref="P71:P83" si="20">N71*O71*120</f>
        <v>840</v>
      </c>
      <c r="Q71" s="127">
        <v>7308</v>
      </c>
      <c r="R71" s="33"/>
      <c r="S71" s="18">
        <f t="shared" si="19"/>
        <v>924.00000000000011</v>
      </c>
      <c r="T71" s="71">
        <f>S71+S72+S73</f>
        <v>2772.0000000000005</v>
      </c>
    </row>
    <row r="72" spans="1:20" ht="24" customHeight="1">
      <c r="A72" s="137"/>
      <c r="B72" s="134"/>
      <c r="C72" s="95" t="s">
        <v>47</v>
      </c>
      <c r="D72" s="95" t="s">
        <v>48</v>
      </c>
      <c r="E72" s="95" t="s">
        <v>41</v>
      </c>
      <c r="F72" s="95" t="s">
        <v>31</v>
      </c>
      <c r="G72" s="98" t="s">
        <v>283</v>
      </c>
      <c r="H72" s="98">
        <v>28</v>
      </c>
      <c r="I72" s="98">
        <v>4</v>
      </c>
      <c r="J72" s="98">
        <v>103</v>
      </c>
      <c r="K72" s="99">
        <v>1.1000000000000001</v>
      </c>
      <c r="L72" s="99">
        <f t="shared" si="16"/>
        <v>30.800000000000004</v>
      </c>
      <c r="M72" s="99">
        <f t="shared" si="17"/>
        <v>2156.0000000000005</v>
      </c>
      <c r="N72" s="125">
        <v>0</v>
      </c>
      <c r="O72" s="95">
        <v>14</v>
      </c>
      <c r="P72" s="126">
        <f t="shared" si="20"/>
        <v>0</v>
      </c>
      <c r="Q72" s="127"/>
      <c r="R72" s="33"/>
      <c r="S72" s="18">
        <f t="shared" si="19"/>
        <v>924.00000000000011</v>
      </c>
      <c r="T72" s="71"/>
    </row>
    <row r="73" spans="1:20" ht="24" customHeight="1">
      <c r="A73" s="137"/>
      <c r="B73" s="134"/>
      <c r="C73" s="95" t="s">
        <v>47</v>
      </c>
      <c r="D73" s="95" t="s">
        <v>48</v>
      </c>
      <c r="E73" s="95" t="s">
        <v>41</v>
      </c>
      <c r="F73" s="95" t="s">
        <v>36</v>
      </c>
      <c r="G73" s="95" t="s">
        <v>284</v>
      </c>
      <c r="H73" s="98">
        <v>28</v>
      </c>
      <c r="I73" s="98">
        <v>4</v>
      </c>
      <c r="J73" s="98">
        <v>105</v>
      </c>
      <c r="K73" s="99">
        <v>1.1000000000000001</v>
      </c>
      <c r="L73" s="99">
        <f t="shared" si="16"/>
        <v>30.800000000000004</v>
      </c>
      <c r="M73" s="99">
        <f t="shared" si="17"/>
        <v>2156.0000000000005</v>
      </c>
      <c r="N73" s="125">
        <v>0</v>
      </c>
      <c r="O73" s="95">
        <v>14</v>
      </c>
      <c r="P73" s="126">
        <f t="shared" si="20"/>
        <v>0</v>
      </c>
      <c r="Q73" s="127"/>
      <c r="R73" s="33"/>
      <c r="S73" s="18">
        <f t="shared" si="19"/>
        <v>924.00000000000011</v>
      </c>
      <c r="T73" s="71"/>
    </row>
    <row r="74" spans="1:20" ht="24" customHeight="1">
      <c r="A74" s="137"/>
      <c r="B74" s="134" t="s">
        <v>122</v>
      </c>
      <c r="C74" s="95" t="s">
        <v>47</v>
      </c>
      <c r="D74" s="95" t="s">
        <v>48</v>
      </c>
      <c r="E74" s="95" t="s">
        <v>41</v>
      </c>
      <c r="F74" s="95" t="s">
        <v>24</v>
      </c>
      <c r="G74" s="98" t="s">
        <v>42</v>
      </c>
      <c r="H74" s="98">
        <v>28</v>
      </c>
      <c r="I74" s="98">
        <v>4</v>
      </c>
      <c r="J74" s="98">
        <v>109</v>
      </c>
      <c r="K74" s="99">
        <v>1.1000000000000001</v>
      </c>
      <c r="L74" s="99">
        <f t="shared" si="16"/>
        <v>30.800000000000004</v>
      </c>
      <c r="M74" s="99">
        <f t="shared" si="17"/>
        <v>2156.0000000000005</v>
      </c>
      <c r="N74" s="125">
        <v>1</v>
      </c>
      <c r="O74" s="95">
        <v>7</v>
      </c>
      <c r="P74" s="126">
        <f t="shared" si="20"/>
        <v>840</v>
      </c>
      <c r="Q74" s="127">
        <v>7308</v>
      </c>
      <c r="R74" s="33"/>
      <c r="S74" s="18">
        <f t="shared" si="19"/>
        <v>924.00000000000011</v>
      </c>
      <c r="T74" s="71">
        <f>S74+S75+S76</f>
        <v>2772.0000000000005</v>
      </c>
    </row>
    <row r="75" spans="1:20" ht="24" customHeight="1">
      <c r="A75" s="137"/>
      <c r="B75" s="134"/>
      <c r="C75" s="95" t="s">
        <v>47</v>
      </c>
      <c r="D75" s="95" t="s">
        <v>48</v>
      </c>
      <c r="E75" s="95" t="s">
        <v>41</v>
      </c>
      <c r="F75" s="95" t="s">
        <v>31</v>
      </c>
      <c r="G75" s="98" t="s">
        <v>283</v>
      </c>
      <c r="H75" s="98">
        <v>28</v>
      </c>
      <c r="I75" s="98">
        <v>4</v>
      </c>
      <c r="J75" s="98">
        <v>103</v>
      </c>
      <c r="K75" s="99">
        <v>1.1000000000000001</v>
      </c>
      <c r="L75" s="99">
        <f t="shared" si="16"/>
        <v>30.800000000000004</v>
      </c>
      <c r="M75" s="99">
        <f t="shared" si="17"/>
        <v>2156.0000000000005</v>
      </c>
      <c r="N75" s="125">
        <v>0</v>
      </c>
      <c r="O75" s="95">
        <v>14</v>
      </c>
      <c r="P75" s="126">
        <f t="shared" si="20"/>
        <v>0</v>
      </c>
      <c r="Q75" s="127"/>
      <c r="R75" s="33"/>
      <c r="S75" s="18">
        <f t="shared" si="19"/>
        <v>924.00000000000011</v>
      </c>
      <c r="T75" s="71"/>
    </row>
    <row r="76" spans="1:20" ht="24" customHeight="1">
      <c r="A76" s="137"/>
      <c r="B76" s="134"/>
      <c r="C76" s="95" t="s">
        <v>47</v>
      </c>
      <c r="D76" s="95" t="s">
        <v>48</v>
      </c>
      <c r="E76" s="95" t="s">
        <v>41</v>
      </c>
      <c r="F76" s="95" t="s">
        <v>36</v>
      </c>
      <c r="G76" s="95" t="s">
        <v>284</v>
      </c>
      <c r="H76" s="98">
        <v>28</v>
      </c>
      <c r="I76" s="98">
        <v>4</v>
      </c>
      <c r="J76" s="98">
        <v>105</v>
      </c>
      <c r="K76" s="99">
        <v>1.1000000000000001</v>
      </c>
      <c r="L76" s="99">
        <f t="shared" si="16"/>
        <v>30.800000000000004</v>
      </c>
      <c r="M76" s="99">
        <f t="shared" si="17"/>
        <v>2156.0000000000005</v>
      </c>
      <c r="N76" s="125">
        <v>0</v>
      </c>
      <c r="O76" s="95">
        <v>14</v>
      </c>
      <c r="P76" s="126">
        <f t="shared" si="20"/>
        <v>0</v>
      </c>
      <c r="Q76" s="127"/>
      <c r="R76" s="33"/>
      <c r="S76" s="18">
        <f t="shared" si="19"/>
        <v>924.00000000000011</v>
      </c>
      <c r="T76" s="71"/>
    </row>
    <row r="77" spans="1:20" s="3" customFormat="1" ht="24" customHeight="1">
      <c r="A77" s="137"/>
      <c r="B77" s="95" t="s">
        <v>123</v>
      </c>
      <c r="C77" s="95" t="s">
        <v>124</v>
      </c>
      <c r="D77" s="95" t="s">
        <v>125</v>
      </c>
      <c r="E77" s="95" t="s">
        <v>41</v>
      </c>
      <c r="F77" s="95" t="s">
        <v>24</v>
      </c>
      <c r="G77" s="95" t="s">
        <v>257</v>
      </c>
      <c r="H77" s="98">
        <v>32</v>
      </c>
      <c r="I77" s="98">
        <v>2.5</v>
      </c>
      <c r="J77" s="98">
        <v>107</v>
      </c>
      <c r="K77" s="99">
        <v>1.1000000000000001</v>
      </c>
      <c r="L77" s="99">
        <f t="shared" si="16"/>
        <v>35.200000000000003</v>
      </c>
      <c r="M77" s="99">
        <f t="shared" si="17"/>
        <v>2464</v>
      </c>
      <c r="N77" s="125">
        <v>1</v>
      </c>
      <c r="O77" s="95">
        <v>5</v>
      </c>
      <c r="P77" s="126">
        <f t="shared" si="20"/>
        <v>600</v>
      </c>
      <c r="Q77" s="99">
        <v>3064</v>
      </c>
      <c r="R77" s="33"/>
      <c r="S77" s="18">
        <f t="shared" si="19"/>
        <v>1056</v>
      </c>
      <c r="T77" s="21">
        <f>S77</f>
        <v>1056</v>
      </c>
    </row>
    <row r="78" spans="1:20" s="3" customFormat="1" ht="24" customHeight="1">
      <c r="A78" s="137"/>
      <c r="B78" s="98" t="s">
        <v>126</v>
      </c>
      <c r="C78" s="95" t="s">
        <v>127</v>
      </c>
      <c r="D78" s="95" t="s">
        <v>258</v>
      </c>
      <c r="E78" s="95" t="s">
        <v>41</v>
      </c>
      <c r="F78" s="95" t="s">
        <v>24</v>
      </c>
      <c r="G78" s="95" t="s">
        <v>257</v>
      </c>
      <c r="H78" s="98">
        <v>20</v>
      </c>
      <c r="I78" s="98">
        <v>3</v>
      </c>
      <c r="J78" s="98">
        <v>116</v>
      </c>
      <c r="K78" s="99">
        <v>1.1000000000000001</v>
      </c>
      <c r="L78" s="99">
        <f t="shared" si="16"/>
        <v>22</v>
      </c>
      <c r="M78" s="99">
        <f t="shared" si="17"/>
        <v>1540</v>
      </c>
      <c r="N78" s="125">
        <v>1</v>
      </c>
      <c r="O78" s="95">
        <v>5</v>
      </c>
      <c r="P78" s="126">
        <f t="shared" si="20"/>
        <v>600</v>
      </c>
      <c r="Q78" s="99">
        <v>2140</v>
      </c>
      <c r="R78" s="33"/>
      <c r="S78" s="18">
        <f t="shared" si="19"/>
        <v>660</v>
      </c>
      <c r="T78" s="21">
        <f t="shared" ref="T78:T83" si="21">S78</f>
        <v>660</v>
      </c>
    </row>
    <row r="79" spans="1:20" s="3" customFormat="1" ht="24" customHeight="1">
      <c r="A79" s="137"/>
      <c r="B79" s="98" t="s">
        <v>128</v>
      </c>
      <c r="C79" s="95" t="s">
        <v>127</v>
      </c>
      <c r="D79" s="95" t="s">
        <v>258</v>
      </c>
      <c r="E79" s="95" t="s">
        <v>41</v>
      </c>
      <c r="F79" s="95" t="s">
        <v>24</v>
      </c>
      <c r="G79" s="95" t="s">
        <v>257</v>
      </c>
      <c r="H79" s="98">
        <v>20</v>
      </c>
      <c r="I79" s="98">
        <v>3</v>
      </c>
      <c r="J79" s="98">
        <v>116</v>
      </c>
      <c r="K79" s="99">
        <v>1.1000000000000001</v>
      </c>
      <c r="L79" s="99">
        <f t="shared" si="16"/>
        <v>22</v>
      </c>
      <c r="M79" s="99">
        <f t="shared" si="17"/>
        <v>1540</v>
      </c>
      <c r="N79" s="125">
        <v>1</v>
      </c>
      <c r="O79" s="95">
        <v>5</v>
      </c>
      <c r="P79" s="126">
        <f t="shared" si="20"/>
        <v>600</v>
      </c>
      <c r="Q79" s="99">
        <v>2140</v>
      </c>
      <c r="R79" s="33"/>
      <c r="S79" s="18">
        <f t="shared" si="19"/>
        <v>660</v>
      </c>
      <c r="T79" s="21">
        <f t="shared" si="21"/>
        <v>660</v>
      </c>
    </row>
    <row r="80" spans="1:20" s="3" customFormat="1" ht="24" customHeight="1">
      <c r="A80" s="137"/>
      <c r="B80" s="98" t="s">
        <v>129</v>
      </c>
      <c r="C80" s="95" t="s">
        <v>130</v>
      </c>
      <c r="D80" s="95" t="s">
        <v>131</v>
      </c>
      <c r="E80" s="95" t="s">
        <v>41</v>
      </c>
      <c r="F80" s="95" t="s">
        <v>24</v>
      </c>
      <c r="G80" s="95" t="s">
        <v>257</v>
      </c>
      <c r="H80" s="98">
        <v>20</v>
      </c>
      <c r="I80" s="98">
        <v>2.5</v>
      </c>
      <c r="J80" s="98">
        <v>112</v>
      </c>
      <c r="K80" s="99">
        <v>1.1000000000000001</v>
      </c>
      <c r="L80" s="99">
        <f t="shared" si="16"/>
        <v>22</v>
      </c>
      <c r="M80" s="99">
        <f t="shared" si="17"/>
        <v>1540</v>
      </c>
      <c r="N80" s="125">
        <v>1</v>
      </c>
      <c r="O80" s="95">
        <v>5</v>
      </c>
      <c r="P80" s="126">
        <f t="shared" si="20"/>
        <v>600</v>
      </c>
      <c r="Q80" s="99">
        <v>2140</v>
      </c>
      <c r="R80" s="33"/>
      <c r="S80" s="18">
        <f t="shared" si="19"/>
        <v>660</v>
      </c>
      <c r="T80" s="21">
        <f t="shared" si="21"/>
        <v>660</v>
      </c>
    </row>
    <row r="81" spans="1:20" s="3" customFormat="1" ht="24" customHeight="1">
      <c r="A81" s="137"/>
      <c r="B81" s="98" t="s">
        <v>132</v>
      </c>
      <c r="C81" s="95" t="s">
        <v>130</v>
      </c>
      <c r="D81" s="95" t="s">
        <v>131</v>
      </c>
      <c r="E81" s="95" t="s">
        <v>41</v>
      </c>
      <c r="F81" s="95" t="s">
        <v>24</v>
      </c>
      <c r="G81" s="95" t="s">
        <v>257</v>
      </c>
      <c r="H81" s="98">
        <v>20</v>
      </c>
      <c r="I81" s="98">
        <v>2.5</v>
      </c>
      <c r="J81" s="98">
        <v>112</v>
      </c>
      <c r="K81" s="99">
        <v>1.1000000000000001</v>
      </c>
      <c r="L81" s="99">
        <f t="shared" si="16"/>
        <v>22</v>
      </c>
      <c r="M81" s="99">
        <f t="shared" si="17"/>
        <v>1540</v>
      </c>
      <c r="N81" s="125">
        <v>1</v>
      </c>
      <c r="O81" s="95">
        <v>5</v>
      </c>
      <c r="P81" s="126">
        <f t="shared" si="20"/>
        <v>600</v>
      </c>
      <c r="Q81" s="99">
        <v>2140</v>
      </c>
      <c r="R81" s="33"/>
      <c r="S81" s="18">
        <f t="shared" si="19"/>
        <v>660</v>
      </c>
      <c r="T81" s="21">
        <f t="shared" si="21"/>
        <v>660</v>
      </c>
    </row>
    <row r="82" spans="1:20" s="3" customFormat="1" ht="24" customHeight="1">
      <c r="A82" s="137"/>
      <c r="B82" s="98" t="s">
        <v>133</v>
      </c>
      <c r="C82" s="95" t="s">
        <v>134</v>
      </c>
      <c r="D82" s="95" t="s">
        <v>259</v>
      </c>
      <c r="E82" s="95" t="s">
        <v>41</v>
      </c>
      <c r="F82" s="95" t="s">
        <v>24</v>
      </c>
      <c r="G82" s="95" t="s">
        <v>257</v>
      </c>
      <c r="H82" s="98">
        <v>52</v>
      </c>
      <c r="I82" s="98">
        <v>4</v>
      </c>
      <c r="J82" s="98">
        <v>133</v>
      </c>
      <c r="K82" s="99">
        <v>1.1000000000000001</v>
      </c>
      <c r="L82" s="99">
        <f t="shared" si="16"/>
        <v>57.2</v>
      </c>
      <c r="M82" s="99">
        <f t="shared" si="17"/>
        <v>4004</v>
      </c>
      <c r="N82" s="125">
        <v>1</v>
      </c>
      <c r="O82" s="95">
        <v>9</v>
      </c>
      <c r="P82" s="126">
        <f t="shared" si="20"/>
        <v>1080</v>
      </c>
      <c r="Q82" s="99">
        <v>5084</v>
      </c>
      <c r="R82" s="33"/>
      <c r="S82" s="18">
        <f t="shared" si="19"/>
        <v>1716</v>
      </c>
      <c r="T82" s="21">
        <f t="shared" si="21"/>
        <v>1716</v>
      </c>
    </row>
    <row r="83" spans="1:20" s="3" customFormat="1" ht="24" customHeight="1">
      <c r="A83" s="138"/>
      <c r="B83" s="95" t="s">
        <v>135</v>
      </c>
      <c r="C83" s="95" t="s">
        <v>136</v>
      </c>
      <c r="D83" s="95" t="s">
        <v>137</v>
      </c>
      <c r="E83" s="95" t="s">
        <v>41</v>
      </c>
      <c r="F83" s="95" t="s">
        <v>24</v>
      </c>
      <c r="G83" s="95" t="s">
        <v>257</v>
      </c>
      <c r="H83" s="98">
        <v>48</v>
      </c>
      <c r="I83" s="98">
        <v>3.5</v>
      </c>
      <c r="J83" s="98">
        <v>133</v>
      </c>
      <c r="K83" s="99">
        <v>1.1000000000000001</v>
      </c>
      <c r="L83" s="99">
        <f t="shared" si="16"/>
        <v>52.800000000000004</v>
      </c>
      <c r="M83" s="99">
        <f t="shared" si="17"/>
        <v>3696.0000000000005</v>
      </c>
      <c r="N83" s="125">
        <v>1</v>
      </c>
      <c r="O83" s="95">
        <v>8</v>
      </c>
      <c r="P83" s="126">
        <f t="shared" si="20"/>
        <v>960</v>
      </c>
      <c r="Q83" s="99">
        <v>4656</v>
      </c>
      <c r="R83" s="33"/>
      <c r="S83" s="18">
        <f t="shared" si="19"/>
        <v>1584.0000000000002</v>
      </c>
      <c r="T83" s="21">
        <f t="shared" si="21"/>
        <v>1584.0000000000002</v>
      </c>
    </row>
    <row r="84" spans="1:20" ht="36" customHeight="1">
      <c r="A84" s="75" t="s">
        <v>138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</row>
    <row r="85" spans="1:20" s="3" customFormat="1" ht="24.95" customHeight="1">
      <c r="S85" s="22"/>
      <c r="T85" s="22"/>
    </row>
    <row r="86" spans="1:20" s="3" customFormat="1" ht="24.95" customHeight="1">
      <c r="S86" s="22"/>
      <c r="T86" s="22"/>
    </row>
    <row r="87" spans="1:20" s="3" customFormat="1" ht="24.95" customHeight="1">
      <c r="S87" s="22"/>
      <c r="T87" s="22"/>
    </row>
    <row r="88" spans="1:20" s="3" customFormat="1" ht="24.95" customHeight="1">
      <c r="S88" s="22"/>
      <c r="T88" s="22"/>
    </row>
    <row r="89" spans="1:20" s="3" customFormat="1" ht="24.95" customHeight="1">
      <c r="S89" s="22"/>
      <c r="T89" s="22"/>
    </row>
  </sheetData>
  <mergeCells count="113">
    <mergeCell ref="B62:B64"/>
    <mergeCell ref="B65:B67"/>
    <mergeCell ref="B68:B70"/>
    <mergeCell ref="B71:B73"/>
    <mergeCell ref="B74:B76"/>
    <mergeCell ref="B9:B14"/>
    <mergeCell ref="B22:B24"/>
    <mergeCell ref="B25:B29"/>
    <mergeCell ref="B32:B34"/>
    <mergeCell ref="A3:A83"/>
    <mergeCell ref="B3:B4"/>
    <mergeCell ref="B6:B8"/>
    <mergeCell ref="B15:B17"/>
    <mergeCell ref="B18:B19"/>
    <mergeCell ref="B20:B21"/>
    <mergeCell ref="B30:B31"/>
    <mergeCell ref="B35:B36"/>
    <mergeCell ref="B37:B38"/>
    <mergeCell ref="B40:B41"/>
    <mergeCell ref="B42:B43"/>
    <mergeCell ref="B44:B45"/>
    <mergeCell ref="B52:B53"/>
    <mergeCell ref="B54:B56"/>
    <mergeCell ref="B47:B50"/>
    <mergeCell ref="B57:B60"/>
    <mergeCell ref="A1:R1"/>
    <mergeCell ref="A84:R84"/>
    <mergeCell ref="N6:N8"/>
    <mergeCell ref="N9:N11"/>
    <mergeCell ref="N15:N17"/>
    <mergeCell ref="N20:N21"/>
    <mergeCell ref="N22:N24"/>
    <mergeCell ref="N25:N26"/>
    <mergeCell ref="N30:N31"/>
    <mergeCell ref="N32:N34"/>
    <mergeCell ref="N35:N36"/>
    <mergeCell ref="N37:N38"/>
    <mergeCell ref="N40:N41"/>
    <mergeCell ref="N52:N53"/>
    <mergeCell ref="N54:N56"/>
    <mergeCell ref="O6:O8"/>
    <mergeCell ref="O9:O11"/>
    <mergeCell ref="O15:O17"/>
    <mergeCell ref="O20:O21"/>
    <mergeCell ref="O22:O24"/>
    <mergeCell ref="O25:O26"/>
    <mergeCell ref="O30:O31"/>
    <mergeCell ref="O32:O34"/>
    <mergeCell ref="O35:O36"/>
    <mergeCell ref="O37:O38"/>
    <mergeCell ref="O40:O41"/>
    <mergeCell ref="O52:O53"/>
    <mergeCell ref="O54:O56"/>
    <mergeCell ref="P6:P8"/>
    <mergeCell ref="P9:P11"/>
    <mergeCell ref="P15:P17"/>
    <mergeCell ref="P20:P21"/>
    <mergeCell ref="P22:P24"/>
    <mergeCell ref="P25:P26"/>
    <mergeCell ref="P30:P31"/>
    <mergeCell ref="P32:P34"/>
    <mergeCell ref="P35:P36"/>
    <mergeCell ref="P37:P38"/>
    <mergeCell ref="P40:P41"/>
    <mergeCell ref="P52:P53"/>
    <mergeCell ref="P54:P56"/>
    <mergeCell ref="Q6:Q8"/>
    <mergeCell ref="Q9:Q11"/>
    <mergeCell ref="Q12:Q14"/>
    <mergeCell ref="Q15:Q17"/>
    <mergeCell ref="Q20:Q21"/>
    <mergeCell ref="Q22:Q24"/>
    <mergeCell ref="Q25:Q26"/>
    <mergeCell ref="Q27:Q29"/>
    <mergeCell ref="Q30:Q31"/>
    <mergeCell ref="Q32:Q34"/>
    <mergeCell ref="Q35:Q36"/>
    <mergeCell ref="Q37:Q38"/>
    <mergeCell ref="Q40:Q41"/>
    <mergeCell ref="Q42:Q43"/>
    <mergeCell ref="Q48:Q50"/>
    <mergeCell ref="Q52:Q53"/>
    <mergeCell ref="Q54:Q56"/>
    <mergeCell ref="Q58:Q60"/>
    <mergeCell ref="Q62:Q64"/>
    <mergeCell ref="Q65:Q67"/>
    <mergeCell ref="Q68:Q70"/>
    <mergeCell ref="Q71:Q73"/>
    <mergeCell ref="Q74:Q76"/>
    <mergeCell ref="T3:T4"/>
    <mergeCell ref="T20:T21"/>
    <mergeCell ref="T30:T31"/>
    <mergeCell ref="T35:T36"/>
    <mergeCell ref="T37:T38"/>
    <mergeCell ref="T40:T41"/>
    <mergeCell ref="T42:T43"/>
    <mergeCell ref="T44:T45"/>
    <mergeCell ref="T52:T53"/>
    <mergeCell ref="T6:T8"/>
    <mergeCell ref="T15:T17"/>
    <mergeCell ref="T22:T24"/>
    <mergeCell ref="T32:T34"/>
    <mergeCell ref="T9:T14"/>
    <mergeCell ref="T74:T76"/>
    <mergeCell ref="T57:T60"/>
    <mergeCell ref="T47:T50"/>
    <mergeCell ref="T25:T29"/>
    <mergeCell ref="T18:T19"/>
    <mergeCell ref="T54:T56"/>
    <mergeCell ref="T62:T64"/>
    <mergeCell ref="T65:T67"/>
    <mergeCell ref="T68:T70"/>
    <mergeCell ref="T71:T73"/>
  </mergeCells>
  <phoneticPr fontId="10" type="noConversion"/>
  <pageMargins left="0.27500000000000002" right="0.196527777777778" top="0.98402777777777795" bottom="0.50763888888888897" header="0.51180555555555596" footer="0.51180555555555596"/>
  <pageSetup paperSize="9" orientation="landscape" r:id="rId1"/>
  <headerFooter alignWithMargins="0">
    <oddHeader>&amp;C&amp;"宋体"&amp;22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selection activeCell="D3" sqref="D3"/>
    </sheetView>
  </sheetViews>
  <sheetFormatPr defaultRowHeight="12.75"/>
  <cols>
    <col min="1" max="1" width="15.5703125" customWidth="1"/>
    <col min="4" max="4" width="23.5703125" customWidth="1"/>
    <col min="5" max="5" width="17.85546875" customWidth="1"/>
    <col min="13" max="13" width="9.140625" style="65"/>
    <col min="14" max="14" width="9.140625" style="69"/>
  </cols>
  <sheetData>
    <row r="1" spans="1:14" s="47" customFormat="1" ht="31.5" customHeight="1">
      <c r="A1" s="79" t="s">
        <v>253</v>
      </c>
      <c r="B1" s="79"/>
      <c r="C1" s="79"/>
      <c r="D1" s="79"/>
      <c r="E1" s="79"/>
      <c r="F1" s="79"/>
      <c r="G1" s="79"/>
      <c r="H1" s="79"/>
      <c r="I1" s="79"/>
      <c r="J1" s="79"/>
      <c r="M1" s="65"/>
      <c r="N1" s="66"/>
    </row>
    <row r="2" spans="1:14" s="109" customFormat="1" ht="30" customHeight="1">
      <c r="A2" s="48" t="s">
        <v>262</v>
      </c>
      <c r="B2" s="49" t="s">
        <v>203</v>
      </c>
      <c r="C2" s="48" t="s">
        <v>204</v>
      </c>
      <c r="D2" s="48" t="s">
        <v>4</v>
      </c>
      <c r="E2" s="48" t="s">
        <v>7</v>
      </c>
      <c r="F2" s="48" t="s">
        <v>205</v>
      </c>
      <c r="G2" s="48" t="s">
        <v>206</v>
      </c>
      <c r="H2" s="48" t="s">
        <v>207</v>
      </c>
      <c r="I2" s="48" t="s">
        <v>208</v>
      </c>
      <c r="J2" s="48" t="s">
        <v>209</v>
      </c>
      <c r="K2" s="48" t="s">
        <v>210</v>
      </c>
      <c r="L2" s="108" t="s">
        <v>147</v>
      </c>
      <c r="M2" s="67" t="s">
        <v>260</v>
      </c>
      <c r="N2" s="67" t="s">
        <v>261</v>
      </c>
    </row>
    <row r="3" spans="1:14" s="50" customFormat="1" ht="24.95" customHeight="1">
      <c r="A3" s="86" t="s">
        <v>19</v>
      </c>
      <c r="B3" s="91" t="s">
        <v>33</v>
      </c>
      <c r="C3" s="95" t="s">
        <v>34</v>
      </c>
      <c r="D3" s="95" t="s">
        <v>35</v>
      </c>
      <c r="E3" s="98" t="s">
        <v>25</v>
      </c>
      <c r="F3" s="95">
        <v>5</v>
      </c>
      <c r="G3" s="98">
        <v>1</v>
      </c>
      <c r="H3" s="98">
        <v>1.1000000000000001</v>
      </c>
      <c r="I3" s="98">
        <v>5.5</v>
      </c>
      <c r="J3" s="98">
        <v>385</v>
      </c>
      <c r="K3" s="105">
        <v>1155</v>
      </c>
      <c r="L3" s="98"/>
      <c r="M3" s="68">
        <f>I3*30</f>
        <v>165</v>
      </c>
      <c r="N3" s="77">
        <f>M3+M4+M5</f>
        <v>495</v>
      </c>
    </row>
    <row r="4" spans="1:14" s="50" customFormat="1" ht="24.95" customHeight="1">
      <c r="A4" s="87"/>
      <c r="B4" s="92"/>
      <c r="C4" s="95" t="s">
        <v>34</v>
      </c>
      <c r="D4" s="95" t="s">
        <v>35</v>
      </c>
      <c r="E4" s="98" t="s">
        <v>32</v>
      </c>
      <c r="F4" s="95">
        <v>5</v>
      </c>
      <c r="G4" s="98">
        <v>1</v>
      </c>
      <c r="H4" s="98">
        <v>1.1000000000000001</v>
      </c>
      <c r="I4" s="98">
        <v>5.5</v>
      </c>
      <c r="J4" s="98">
        <v>385</v>
      </c>
      <c r="K4" s="106"/>
      <c r="L4" s="98"/>
      <c r="M4" s="68">
        <f t="shared" ref="M4:M36" si="0">I4*30</f>
        <v>165</v>
      </c>
      <c r="N4" s="77"/>
    </row>
    <row r="5" spans="1:14" s="50" customFormat="1" ht="24.95" customHeight="1">
      <c r="A5" s="87"/>
      <c r="B5" s="93"/>
      <c r="C5" s="95" t="s">
        <v>34</v>
      </c>
      <c r="D5" s="95" t="s">
        <v>35</v>
      </c>
      <c r="E5" s="95" t="s">
        <v>37</v>
      </c>
      <c r="F5" s="95">
        <v>5</v>
      </c>
      <c r="G5" s="98">
        <v>1</v>
      </c>
      <c r="H5" s="98">
        <v>1.1000000000000001</v>
      </c>
      <c r="I5" s="98">
        <v>5.5</v>
      </c>
      <c r="J5" s="98">
        <v>385</v>
      </c>
      <c r="K5" s="107"/>
      <c r="L5" s="98"/>
      <c r="M5" s="68">
        <f t="shared" si="0"/>
        <v>165</v>
      </c>
      <c r="N5" s="77"/>
    </row>
    <row r="6" spans="1:14" s="50" customFormat="1" ht="24.95" customHeight="1">
      <c r="A6" s="87"/>
      <c r="B6" s="91" t="s">
        <v>38</v>
      </c>
      <c r="C6" s="95" t="s">
        <v>34</v>
      </c>
      <c r="D6" s="95" t="s">
        <v>35</v>
      </c>
      <c r="E6" s="98" t="s">
        <v>25</v>
      </c>
      <c r="F6" s="95">
        <v>3</v>
      </c>
      <c r="G6" s="95">
        <v>1</v>
      </c>
      <c r="H6" s="95">
        <v>1.1000000000000001</v>
      </c>
      <c r="I6" s="95">
        <v>3.3</v>
      </c>
      <c r="J6" s="95">
        <v>231</v>
      </c>
      <c r="K6" s="91">
        <v>693</v>
      </c>
      <c r="L6" s="94"/>
      <c r="M6" s="68">
        <f t="shared" si="0"/>
        <v>99</v>
      </c>
      <c r="N6" s="77">
        <f>SUM(M6:M9)</f>
        <v>1737</v>
      </c>
    </row>
    <row r="7" spans="1:14" s="50" customFormat="1" ht="24.95" customHeight="1">
      <c r="A7" s="87"/>
      <c r="B7" s="92"/>
      <c r="C7" s="95" t="s">
        <v>34</v>
      </c>
      <c r="D7" s="95" t="s">
        <v>35</v>
      </c>
      <c r="E7" s="98" t="s">
        <v>32</v>
      </c>
      <c r="F7" s="95">
        <v>3</v>
      </c>
      <c r="G7" s="95">
        <v>1</v>
      </c>
      <c r="H7" s="95">
        <v>1.1000000000000001</v>
      </c>
      <c r="I7" s="95">
        <v>3.3</v>
      </c>
      <c r="J7" s="95">
        <v>231</v>
      </c>
      <c r="K7" s="92"/>
      <c r="L7" s="94"/>
      <c r="M7" s="68">
        <f t="shared" si="0"/>
        <v>99</v>
      </c>
      <c r="N7" s="77"/>
    </row>
    <row r="8" spans="1:14" s="50" customFormat="1" ht="24.95" customHeight="1">
      <c r="A8" s="87"/>
      <c r="B8" s="92"/>
      <c r="C8" s="95" t="s">
        <v>34</v>
      </c>
      <c r="D8" s="95" t="s">
        <v>35</v>
      </c>
      <c r="E8" s="95" t="s">
        <v>37</v>
      </c>
      <c r="F8" s="95">
        <v>3</v>
      </c>
      <c r="G8" s="95">
        <v>1</v>
      </c>
      <c r="H8" s="95">
        <v>1.1000000000000001</v>
      </c>
      <c r="I8" s="95">
        <v>3.3</v>
      </c>
      <c r="J8" s="95">
        <v>231</v>
      </c>
      <c r="K8" s="93"/>
      <c r="L8" s="94"/>
      <c r="M8" s="68">
        <f t="shared" si="0"/>
        <v>99</v>
      </c>
      <c r="N8" s="77"/>
    </row>
    <row r="9" spans="1:14" s="51" customFormat="1" ht="24.95" customHeight="1">
      <c r="A9" s="87"/>
      <c r="B9" s="93"/>
      <c r="C9" s="95" t="s">
        <v>39</v>
      </c>
      <c r="D9" s="95" t="s">
        <v>40</v>
      </c>
      <c r="E9" s="98" t="s">
        <v>211</v>
      </c>
      <c r="F9" s="98">
        <v>8</v>
      </c>
      <c r="G9" s="98">
        <v>6</v>
      </c>
      <c r="H9" s="98">
        <v>1</v>
      </c>
      <c r="I9" s="99">
        <f>F9*G9*H9</f>
        <v>48</v>
      </c>
      <c r="J9" s="99">
        <v>3360</v>
      </c>
      <c r="K9" s="98">
        <v>3360</v>
      </c>
      <c r="L9" s="94"/>
      <c r="M9" s="68">
        <f t="shared" si="0"/>
        <v>1440</v>
      </c>
      <c r="N9" s="77"/>
    </row>
    <row r="10" spans="1:14" s="52" customFormat="1" ht="24.95" customHeight="1">
      <c r="A10" s="87"/>
      <c r="B10" s="95" t="s">
        <v>46</v>
      </c>
      <c r="C10" s="95" t="s">
        <v>51</v>
      </c>
      <c r="D10" s="95" t="s">
        <v>52</v>
      </c>
      <c r="E10" s="95" t="s">
        <v>37</v>
      </c>
      <c r="F10" s="95">
        <v>8</v>
      </c>
      <c r="G10" s="95">
        <v>2</v>
      </c>
      <c r="H10" s="95">
        <v>1</v>
      </c>
      <c r="I10" s="95">
        <v>16</v>
      </c>
      <c r="J10" s="95">
        <v>1120</v>
      </c>
      <c r="K10" s="95">
        <v>1120</v>
      </c>
      <c r="L10" s="95"/>
      <c r="M10" s="68">
        <f t="shared" si="0"/>
        <v>480</v>
      </c>
      <c r="N10" s="68">
        <f>M10</f>
        <v>480</v>
      </c>
    </row>
    <row r="11" spans="1:14" s="52" customFormat="1" ht="24.95" customHeight="1">
      <c r="A11" s="87"/>
      <c r="B11" s="95" t="s">
        <v>53</v>
      </c>
      <c r="C11" s="95" t="s">
        <v>54</v>
      </c>
      <c r="D11" s="95" t="s">
        <v>55</v>
      </c>
      <c r="E11" s="98" t="s">
        <v>255</v>
      </c>
      <c r="F11" s="95">
        <v>6</v>
      </c>
      <c r="G11" s="95">
        <v>1</v>
      </c>
      <c r="H11" s="95">
        <v>1</v>
      </c>
      <c r="I11" s="95">
        <v>6</v>
      </c>
      <c r="J11" s="95">
        <v>420</v>
      </c>
      <c r="K11" s="95">
        <v>420</v>
      </c>
      <c r="L11" s="95"/>
      <c r="M11" s="68">
        <f t="shared" si="0"/>
        <v>180</v>
      </c>
      <c r="N11" s="68">
        <f t="shared" ref="N11:N12" si="1">M11</f>
        <v>180</v>
      </c>
    </row>
    <row r="12" spans="1:14" s="52" customFormat="1" ht="24.95" customHeight="1">
      <c r="A12" s="87"/>
      <c r="B12" s="95" t="s">
        <v>170</v>
      </c>
      <c r="C12" s="95" t="s">
        <v>54</v>
      </c>
      <c r="D12" s="95" t="s">
        <v>55</v>
      </c>
      <c r="E12" s="98" t="s">
        <v>255</v>
      </c>
      <c r="F12" s="95">
        <v>6</v>
      </c>
      <c r="G12" s="95">
        <v>1</v>
      </c>
      <c r="H12" s="95">
        <v>1</v>
      </c>
      <c r="I12" s="95">
        <v>6</v>
      </c>
      <c r="J12" s="95">
        <v>420</v>
      </c>
      <c r="K12" s="95">
        <v>420</v>
      </c>
      <c r="L12" s="95"/>
      <c r="M12" s="68">
        <f t="shared" si="0"/>
        <v>180</v>
      </c>
      <c r="N12" s="68">
        <f t="shared" si="1"/>
        <v>180</v>
      </c>
    </row>
    <row r="13" spans="1:14" s="52" customFormat="1" ht="24.95" customHeight="1">
      <c r="A13" s="87"/>
      <c r="B13" s="91" t="s">
        <v>56</v>
      </c>
      <c r="C13" s="95" t="s">
        <v>57</v>
      </c>
      <c r="D13" s="95" t="s">
        <v>58</v>
      </c>
      <c r="E13" s="98" t="s">
        <v>256</v>
      </c>
      <c r="F13" s="95">
        <v>9</v>
      </c>
      <c r="G13" s="95">
        <v>6</v>
      </c>
      <c r="H13" s="95">
        <v>1</v>
      </c>
      <c r="I13" s="95">
        <v>54</v>
      </c>
      <c r="J13" s="95">
        <v>3780</v>
      </c>
      <c r="K13" s="91">
        <v>4900</v>
      </c>
      <c r="L13" s="94"/>
      <c r="M13" s="68">
        <f t="shared" si="0"/>
        <v>1620</v>
      </c>
      <c r="N13" s="77">
        <f>M13+M14</f>
        <v>2100</v>
      </c>
    </row>
    <row r="14" spans="1:14" s="52" customFormat="1" ht="24.95" customHeight="1">
      <c r="A14" s="87"/>
      <c r="B14" s="93"/>
      <c r="C14" s="100" t="s">
        <v>61</v>
      </c>
      <c r="D14" s="100" t="s">
        <v>62</v>
      </c>
      <c r="E14" s="95" t="s">
        <v>63</v>
      </c>
      <c r="F14" s="95">
        <v>8</v>
      </c>
      <c r="G14" s="65">
        <v>2</v>
      </c>
      <c r="H14" s="95">
        <v>1</v>
      </c>
      <c r="I14" s="95">
        <v>16</v>
      </c>
      <c r="J14" s="95">
        <v>1120</v>
      </c>
      <c r="K14" s="93"/>
      <c r="L14" s="94"/>
      <c r="M14" s="68">
        <f t="shared" si="0"/>
        <v>480</v>
      </c>
      <c r="N14" s="77"/>
    </row>
    <row r="15" spans="1:14" s="52" customFormat="1" ht="24.95" customHeight="1">
      <c r="A15" s="87"/>
      <c r="B15" s="91" t="s">
        <v>152</v>
      </c>
      <c r="C15" s="95" t="s">
        <v>57</v>
      </c>
      <c r="D15" s="95" t="s">
        <v>58</v>
      </c>
      <c r="E15" s="98" t="s">
        <v>256</v>
      </c>
      <c r="F15" s="95">
        <v>7</v>
      </c>
      <c r="G15" s="95">
        <v>6</v>
      </c>
      <c r="H15" s="95">
        <v>1</v>
      </c>
      <c r="I15" s="95">
        <v>42</v>
      </c>
      <c r="J15" s="95">
        <v>2940</v>
      </c>
      <c r="K15" s="91">
        <v>5180</v>
      </c>
      <c r="L15" s="94"/>
      <c r="M15" s="68">
        <f t="shared" si="0"/>
        <v>1260</v>
      </c>
      <c r="N15" s="77">
        <f>M15+M16</f>
        <v>2220</v>
      </c>
    </row>
    <row r="16" spans="1:14" s="52" customFormat="1" ht="24.95" customHeight="1">
      <c r="A16" s="87"/>
      <c r="B16" s="93" t="s">
        <v>152</v>
      </c>
      <c r="C16" s="101" t="s">
        <v>108</v>
      </c>
      <c r="D16" s="101" t="s">
        <v>109</v>
      </c>
      <c r="E16" s="102" t="s">
        <v>29</v>
      </c>
      <c r="F16" s="102">
        <v>16</v>
      </c>
      <c r="G16" s="102">
        <v>2</v>
      </c>
      <c r="H16" s="102">
        <v>1</v>
      </c>
      <c r="I16" s="103">
        <v>32</v>
      </c>
      <c r="J16" s="103">
        <v>2240</v>
      </c>
      <c r="K16" s="93"/>
      <c r="L16" s="119"/>
      <c r="M16" s="68">
        <f t="shared" si="0"/>
        <v>960</v>
      </c>
      <c r="N16" s="77"/>
    </row>
    <row r="17" spans="1:14" s="52" customFormat="1" ht="24.95" customHeight="1">
      <c r="A17" s="87"/>
      <c r="B17" s="91" t="s">
        <v>77</v>
      </c>
      <c r="C17" s="95" t="s">
        <v>78</v>
      </c>
      <c r="D17" s="95" t="s">
        <v>55</v>
      </c>
      <c r="E17" s="95" t="s">
        <v>29</v>
      </c>
      <c r="F17" s="95">
        <v>12</v>
      </c>
      <c r="G17" s="95">
        <v>2</v>
      </c>
      <c r="H17" s="95">
        <v>1</v>
      </c>
      <c r="I17" s="95">
        <v>24</v>
      </c>
      <c r="J17" s="95">
        <v>1680</v>
      </c>
      <c r="K17" s="96">
        <v>2520</v>
      </c>
      <c r="L17" s="94"/>
      <c r="M17" s="68">
        <f t="shared" si="0"/>
        <v>720</v>
      </c>
      <c r="N17" s="77">
        <f>M17+M18</f>
        <v>1080</v>
      </c>
    </row>
    <row r="18" spans="1:14" s="52" customFormat="1" ht="24.95" customHeight="1">
      <c r="A18" s="87"/>
      <c r="B18" s="93" t="s">
        <v>77</v>
      </c>
      <c r="C18" s="95" t="s">
        <v>79</v>
      </c>
      <c r="D18" s="95" t="s">
        <v>80</v>
      </c>
      <c r="E18" s="95" t="s">
        <v>29</v>
      </c>
      <c r="F18" s="95">
        <v>6</v>
      </c>
      <c r="G18" s="95">
        <v>2</v>
      </c>
      <c r="H18" s="95">
        <v>1</v>
      </c>
      <c r="I18" s="95">
        <v>12</v>
      </c>
      <c r="J18" s="95">
        <v>840</v>
      </c>
      <c r="K18" s="96"/>
      <c r="L18" s="94"/>
      <c r="M18" s="68">
        <f t="shared" si="0"/>
        <v>360</v>
      </c>
      <c r="N18" s="77"/>
    </row>
    <row r="19" spans="1:14" s="52" customFormat="1" ht="24.95" customHeight="1">
      <c r="A19" s="87"/>
      <c r="B19" s="91" t="s">
        <v>82</v>
      </c>
      <c r="C19" s="95" t="s">
        <v>83</v>
      </c>
      <c r="D19" s="95" t="s">
        <v>84</v>
      </c>
      <c r="E19" s="98" t="s">
        <v>25</v>
      </c>
      <c r="F19" s="95">
        <v>16</v>
      </c>
      <c r="G19" s="95">
        <v>1</v>
      </c>
      <c r="H19" s="95">
        <v>1.1000000000000001</v>
      </c>
      <c r="I19" s="95">
        <v>17.600000000000001</v>
      </c>
      <c r="J19" s="95">
        <v>1232</v>
      </c>
      <c r="K19" s="96">
        <v>2464</v>
      </c>
      <c r="L19" s="94"/>
      <c r="M19" s="68">
        <f t="shared" si="0"/>
        <v>528</v>
      </c>
      <c r="N19" s="77">
        <f>M19+M20</f>
        <v>1056</v>
      </c>
    </row>
    <row r="20" spans="1:14" s="52" customFormat="1" ht="24.95" customHeight="1">
      <c r="A20" s="87"/>
      <c r="B20" s="93" t="s">
        <v>82</v>
      </c>
      <c r="C20" s="95" t="s">
        <v>83</v>
      </c>
      <c r="D20" s="95" t="s">
        <v>84</v>
      </c>
      <c r="E20" s="98" t="s">
        <v>32</v>
      </c>
      <c r="F20" s="95">
        <v>16</v>
      </c>
      <c r="G20" s="95">
        <v>1</v>
      </c>
      <c r="H20" s="95">
        <v>1.1000000000000001</v>
      </c>
      <c r="I20" s="95">
        <v>17.600000000000001</v>
      </c>
      <c r="J20" s="95">
        <v>1232</v>
      </c>
      <c r="K20" s="96"/>
      <c r="L20" s="94"/>
      <c r="M20" s="68">
        <f t="shared" si="0"/>
        <v>528</v>
      </c>
      <c r="N20" s="77"/>
    </row>
    <row r="21" spans="1:14" s="52" customFormat="1" ht="24.95" customHeight="1">
      <c r="A21" s="87"/>
      <c r="B21" s="91" t="s">
        <v>97</v>
      </c>
      <c r="C21" s="95" t="s">
        <v>95</v>
      </c>
      <c r="D21" s="95" t="s">
        <v>96</v>
      </c>
      <c r="E21" s="95" t="s">
        <v>70</v>
      </c>
      <c r="F21" s="95">
        <v>12</v>
      </c>
      <c r="G21" s="95">
        <v>1</v>
      </c>
      <c r="H21" s="95">
        <v>1.1000000000000001</v>
      </c>
      <c r="I21" s="95">
        <v>13.2</v>
      </c>
      <c r="J21" s="95">
        <v>924</v>
      </c>
      <c r="K21" s="95">
        <v>924</v>
      </c>
      <c r="L21" s="94"/>
      <c r="M21" s="68">
        <f t="shared" si="0"/>
        <v>396</v>
      </c>
      <c r="N21" s="77">
        <f>M21+M22</f>
        <v>1584</v>
      </c>
    </row>
    <row r="22" spans="1:14" s="54" customFormat="1" ht="24.95" customHeight="1">
      <c r="A22" s="87"/>
      <c r="B22" s="93" t="s">
        <v>97</v>
      </c>
      <c r="C22" s="95" t="s">
        <v>98</v>
      </c>
      <c r="D22" s="95" t="s">
        <v>96</v>
      </c>
      <c r="E22" s="98" t="s">
        <v>211</v>
      </c>
      <c r="F22" s="98">
        <v>12</v>
      </c>
      <c r="G22" s="98">
        <v>3</v>
      </c>
      <c r="H22" s="98">
        <v>1.1000000000000001</v>
      </c>
      <c r="I22" s="99">
        <f>F22*G22*H22</f>
        <v>39.6</v>
      </c>
      <c r="J22" s="104">
        <v>2772</v>
      </c>
      <c r="K22" s="98">
        <v>2772</v>
      </c>
      <c r="L22" s="94"/>
      <c r="M22" s="68">
        <f t="shared" si="0"/>
        <v>1188</v>
      </c>
      <c r="N22" s="77"/>
    </row>
    <row r="23" spans="1:14" s="52" customFormat="1" ht="24.95" customHeight="1">
      <c r="A23" s="87"/>
      <c r="B23" s="91" t="s">
        <v>85</v>
      </c>
      <c r="C23" s="101" t="s">
        <v>89</v>
      </c>
      <c r="D23" s="101" t="s">
        <v>84</v>
      </c>
      <c r="E23" s="102" t="s">
        <v>29</v>
      </c>
      <c r="F23" s="102">
        <v>16</v>
      </c>
      <c r="G23" s="102">
        <v>1</v>
      </c>
      <c r="H23" s="102">
        <v>1.1000000000000001</v>
      </c>
      <c r="I23" s="103">
        <v>17.600000000000001</v>
      </c>
      <c r="J23" s="103">
        <v>1232</v>
      </c>
      <c r="K23" s="97">
        <v>1694</v>
      </c>
      <c r="L23" s="119"/>
      <c r="M23" s="68">
        <f t="shared" si="0"/>
        <v>528</v>
      </c>
      <c r="N23" s="77">
        <f>M23+M24</f>
        <v>726</v>
      </c>
    </row>
    <row r="24" spans="1:14" s="56" customFormat="1" ht="24.95" customHeight="1">
      <c r="A24" s="87"/>
      <c r="B24" s="93" t="s">
        <v>85</v>
      </c>
      <c r="C24" s="95" t="s">
        <v>86</v>
      </c>
      <c r="D24" s="95" t="s">
        <v>87</v>
      </c>
      <c r="E24" s="95" t="s">
        <v>29</v>
      </c>
      <c r="F24" s="95">
        <v>6</v>
      </c>
      <c r="G24" s="95">
        <v>1</v>
      </c>
      <c r="H24" s="95">
        <v>1.1000000000000001</v>
      </c>
      <c r="I24" s="95">
        <v>6.6</v>
      </c>
      <c r="J24" s="95">
        <v>462</v>
      </c>
      <c r="K24" s="97"/>
      <c r="L24" s="94"/>
      <c r="M24" s="68">
        <f t="shared" si="0"/>
        <v>198</v>
      </c>
      <c r="N24" s="77"/>
    </row>
    <row r="25" spans="1:14" s="54" customFormat="1" ht="24.95" customHeight="1">
      <c r="A25" s="87"/>
      <c r="B25" s="98" t="s">
        <v>117</v>
      </c>
      <c r="C25" s="98" t="s">
        <v>118</v>
      </c>
      <c r="D25" s="98" t="s">
        <v>119</v>
      </c>
      <c r="E25" s="98" t="s">
        <v>211</v>
      </c>
      <c r="F25" s="98">
        <v>12</v>
      </c>
      <c r="G25" s="98">
        <v>3</v>
      </c>
      <c r="H25" s="98">
        <v>0.6</v>
      </c>
      <c r="I25" s="99">
        <f>F25*G25*H25</f>
        <v>21.599999999999998</v>
      </c>
      <c r="J25" s="99">
        <v>1512</v>
      </c>
      <c r="K25" s="99">
        <v>1512</v>
      </c>
      <c r="L25" s="94"/>
      <c r="M25" s="68">
        <f t="shared" si="0"/>
        <v>647.99999999999989</v>
      </c>
      <c r="N25" s="68">
        <f t="shared" ref="N25:N34" si="2">M25</f>
        <v>647.99999999999989</v>
      </c>
    </row>
    <row r="26" spans="1:14" s="54" customFormat="1" ht="24.95" customHeight="1">
      <c r="A26" s="87"/>
      <c r="B26" s="98" t="s">
        <v>120</v>
      </c>
      <c r="C26" s="98" t="s">
        <v>118</v>
      </c>
      <c r="D26" s="98" t="s">
        <v>119</v>
      </c>
      <c r="E26" s="98" t="s">
        <v>211</v>
      </c>
      <c r="F26" s="98">
        <v>12</v>
      </c>
      <c r="G26" s="98">
        <v>3</v>
      </c>
      <c r="H26" s="98">
        <v>0.6</v>
      </c>
      <c r="I26" s="99">
        <f>F26*G26*H26</f>
        <v>21.599999999999998</v>
      </c>
      <c r="J26" s="99">
        <v>1512</v>
      </c>
      <c r="K26" s="99">
        <v>1512</v>
      </c>
      <c r="L26" s="94"/>
      <c r="M26" s="68">
        <f t="shared" si="0"/>
        <v>647.99999999999989</v>
      </c>
      <c r="N26" s="68">
        <f t="shared" si="2"/>
        <v>647.99999999999989</v>
      </c>
    </row>
    <row r="27" spans="1:14" s="54" customFormat="1" ht="24.95" customHeight="1">
      <c r="A27" s="87"/>
      <c r="B27" s="98" t="s">
        <v>122</v>
      </c>
      <c r="C27" s="95" t="s">
        <v>47</v>
      </c>
      <c r="D27" s="95" t="s">
        <v>48</v>
      </c>
      <c r="E27" s="98" t="s">
        <v>211</v>
      </c>
      <c r="F27" s="98">
        <v>2</v>
      </c>
      <c r="G27" s="98">
        <v>6</v>
      </c>
      <c r="H27" s="98">
        <v>1</v>
      </c>
      <c r="I27" s="99">
        <f>F27*G27*H27</f>
        <v>12</v>
      </c>
      <c r="J27" s="99">
        <v>840</v>
      </c>
      <c r="K27" s="99">
        <v>840</v>
      </c>
      <c r="L27" s="94"/>
      <c r="M27" s="68">
        <f t="shared" si="0"/>
        <v>360</v>
      </c>
      <c r="N27" s="68">
        <f t="shared" si="2"/>
        <v>360</v>
      </c>
    </row>
    <row r="28" spans="1:14" s="54" customFormat="1" ht="24.95" customHeight="1">
      <c r="A28" s="87"/>
      <c r="B28" s="98" t="s">
        <v>121</v>
      </c>
      <c r="C28" s="95" t="s">
        <v>47</v>
      </c>
      <c r="D28" s="95" t="s">
        <v>48</v>
      </c>
      <c r="E28" s="98" t="s">
        <v>211</v>
      </c>
      <c r="F28" s="98">
        <v>6</v>
      </c>
      <c r="G28" s="98">
        <v>6</v>
      </c>
      <c r="H28" s="98">
        <v>1</v>
      </c>
      <c r="I28" s="99">
        <f>F28*G28*H28</f>
        <v>36</v>
      </c>
      <c r="J28" s="99">
        <v>2520</v>
      </c>
      <c r="K28" s="99">
        <v>2520</v>
      </c>
      <c r="L28" s="94"/>
      <c r="M28" s="68">
        <f t="shared" si="0"/>
        <v>1080</v>
      </c>
      <c r="N28" s="68">
        <f t="shared" si="2"/>
        <v>1080</v>
      </c>
    </row>
    <row r="29" spans="1:14" s="54" customFormat="1" ht="24.95" customHeight="1">
      <c r="A29" s="87"/>
      <c r="B29" s="98" t="s">
        <v>107</v>
      </c>
      <c r="C29" s="95" t="s">
        <v>111</v>
      </c>
      <c r="D29" s="95" t="s">
        <v>112</v>
      </c>
      <c r="E29" s="98" t="s">
        <v>211</v>
      </c>
      <c r="F29" s="95">
        <v>8</v>
      </c>
      <c r="G29" s="98">
        <v>6</v>
      </c>
      <c r="H29" s="98">
        <v>1</v>
      </c>
      <c r="I29" s="99">
        <f>F29*G29*H29</f>
        <v>48</v>
      </c>
      <c r="J29" s="99">
        <v>3360</v>
      </c>
      <c r="K29" s="99">
        <v>3360</v>
      </c>
      <c r="L29" s="94"/>
      <c r="M29" s="68">
        <f t="shared" si="0"/>
        <v>1440</v>
      </c>
      <c r="N29" s="68">
        <f t="shared" si="2"/>
        <v>1440</v>
      </c>
    </row>
    <row r="30" spans="1:14" s="51" customFormat="1" ht="24.95" customHeight="1">
      <c r="A30" s="87"/>
      <c r="B30" s="95" t="s">
        <v>123</v>
      </c>
      <c r="C30" s="95" t="s">
        <v>124</v>
      </c>
      <c r="D30" s="95" t="s">
        <v>125</v>
      </c>
      <c r="E30" s="95" t="s">
        <v>257</v>
      </c>
      <c r="F30" s="95">
        <v>12</v>
      </c>
      <c r="G30" s="95">
        <v>2</v>
      </c>
      <c r="H30" s="95">
        <v>1</v>
      </c>
      <c r="I30" s="99">
        <f t="shared" ref="I30:I35" si="3">F30*G30*H30</f>
        <v>24</v>
      </c>
      <c r="J30" s="99">
        <v>1680</v>
      </c>
      <c r="K30" s="99">
        <v>1680</v>
      </c>
      <c r="L30" s="94"/>
      <c r="M30" s="68">
        <f t="shared" si="0"/>
        <v>720</v>
      </c>
      <c r="N30" s="68">
        <f t="shared" si="2"/>
        <v>720</v>
      </c>
    </row>
    <row r="31" spans="1:14" s="51" customFormat="1" ht="24.95" customHeight="1">
      <c r="A31" s="87"/>
      <c r="B31" s="98" t="s">
        <v>126</v>
      </c>
      <c r="C31" s="95" t="s">
        <v>127</v>
      </c>
      <c r="D31" s="95" t="s">
        <v>258</v>
      </c>
      <c r="E31" s="95" t="s">
        <v>257</v>
      </c>
      <c r="F31" s="95">
        <v>8</v>
      </c>
      <c r="G31" s="95">
        <v>2</v>
      </c>
      <c r="H31" s="95">
        <v>1</v>
      </c>
      <c r="I31" s="99">
        <f t="shared" si="3"/>
        <v>16</v>
      </c>
      <c r="J31" s="99">
        <v>1120</v>
      </c>
      <c r="K31" s="99">
        <v>1120</v>
      </c>
      <c r="L31" s="94"/>
      <c r="M31" s="68">
        <f t="shared" si="0"/>
        <v>480</v>
      </c>
      <c r="N31" s="68">
        <f t="shared" si="2"/>
        <v>480</v>
      </c>
    </row>
    <row r="32" spans="1:14" s="51" customFormat="1" ht="24.95" customHeight="1">
      <c r="A32" s="87"/>
      <c r="B32" s="98" t="s">
        <v>128</v>
      </c>
      <c r="C32" s="95" t="s">
        <v>127</v>
      </c>
      <c r="D32" s="95" t="s">
        <v>258</v>
      </c>
      <c r="E32" s="95" t="s">
        <v>257</v>
      </c>
      <c r="F32" s="95">
        <v>4</v>
      </c>
      <c r="G32" s="95">
        <v>2</v>
      </c>
      <c r="H32" s="95">
        <v>1</v>
      </c>
      <c r="I32" s="99">
        <f t="shared" si="3"/>
        <v>8</v>
      </c>
      <c r="J32" s="99">
        <v>560</v>
      </c>
      <c r="K32" s="99">
        <v>560</v>
      </c>
      <c r="L32" s="94"/>
      <c r="M32" s="68">
        <f t="shared" si="0"/>
        <v>240</v>
      </c>
      <c r="N32" s="68">
        <f t="shared" si="2"/>
        <v>240</v>
      </c>
    </row>
    <row r="33" spans="1:14" s="51" customFormat="1" ht="24.95" customHeight="1">
      <c r="A33" s="87"/>
      <c r="B33" s="98" t="s">
        <v>133</v>
      </c>
      <c r="C33" s="95" t="s">
        <v>134</v>
      </c>
      <c r="D33" s="95" t="s">
        <v>259</v>
      </c>
      <c r="E33" s="95" t="s">
        <v>257</v>
      </c>
      <c r="F33" s="95">
        <v>12</v>
      </c>
      <c r="G33" s="95">
        <v>2</v>
      </c>
      <c r="H33" s="95">
        <v>1</v>
      </c>
      <c r="I33" s="99">
        <f t="shared" si="3"/>
        <v>24</v>
      </c>
      <c r="J33" s="99">
        <v>1680</v>
      </c>
      <c r="K33" s="99">
        <v>1680</v>
      </c>
      <c r="L33" s="94"/>
      <c r="M33" s="68">
        <f t="shared" si="0"/>
        <v>720</v>
      </c>
      <c r="N33" s="68">
        <f t="shared" si="2"/>
        <v>720</v>
      </c>
    </row>
    <row r="34" spans="1:14" s="51" customFormat="1" ht="24.95" customHeight="1">
      <c r="A34" s="87"/>
      <c r="B34" s="95" t="s">
        <v>135</v>
      </c>
      <c r="C34" s="95" t="s">
        <v>136</v>
      </c>
      <c r="D34" s="95" t="s">
        <v>137</v>
      </c>
      <c r="E34" s="95" t="s">
        <v>257</v>
      </c>
      <c r="F34" s="95">
        <v>8</v>
      </c>
      <c r="G34" s="95">
        <v>2</v>
      </c>
      <c r="H34" s="95">
        <v>1</v>
      </c>
      <c r="I34" s="99">
        <f t="shared" si="3"/>
        <v>16</v>
      </c>
      <c r="J34" s="99">
        <v>1120</v>
      </c>
      <c r="K34" s="99">
        <v>1120</v>
      </c>
      <c r="L34" s="94"/>
      <c r="M34" s="68">
        <f t="shared" si="0"/>
        <v>480</v>
      </c>
      <c r="N34" s="68">
        <f t="shared" si="2"/>
        <v>480</v>
      </c>
    </row>
    <row r="35" spans="1:14" s="51" customFormat="1" ht="24.95" customHeight="1">
      <c r="A35" s="87"/>
      <c r="B35" s="91" t="s">
        <v>91</v>
      </c>
      <c r="C35" s="95" t="s">
        <v>92</v>
      </c>
      <c r="D35" s="95" t="s">
        <v>93</v>
      </c>
      <c r="E35" s="95" t="s">
        <v>257</v>
      </c>
      <c r="F35" s="95">
        <v>12</v>
      </c>
      <c r="G35" s="98">
        <v>2</v>
      </c>
      <c r="H35" s="98">
        <v>1</v>
      </c>
      <c r="I35" s="99">
        <f t="shared" si="3"/>
        <v>24</v>
      </c>
      <c r="J35" s="99">
        <v>1680</v>
      </c>
      <c r="K35" s="99">
        <v>1680</v>
      </c>
      <c r="L35" s="94"/>
      <c r="M35" s="68">
        <f t="shared" si="0"/>
        <v>720</v>
      </c>
      <c r="N35" s="77">
        <f>M35+M36</f>
        <v>1440</v>
      </c>
    </row>
    <row r="36" spans="1:14" s="52" customFormat="1" ht="24.95" customHeight="1">
      <c r="A36" s="88"/>
      <c r="B36" s="93" t="s">
        <v>91</v>
      </c>
      <c r="C36" s="95" t="s">
        <v>92</v>
      </c>
      <c r="D36" s="95" t="s">
        <v>93</v>
      </c>
      <c r="E36" s="95" t="s">
        <v>29</v>
      </c>
      <c r="F36" s="95">
        <v>12</v>
      </c>
      <c r="G36" s="95">
        <v>2</v>
      </c>
      <c r="H36" s="95">
        <v>1</v>
      </c>
      <c r="I36" s="95">
        <v>24</v>
      </c>
      <c r="J36" s="95">
        <v>1680</v>
      </c>
      <c r="K36" s="95">
        <v>1680</v>
      </c>
      <c r="L36" s="94"/>
      <c r="M36" s="68">
        <f t="shared" si="0"/>
        <v>720</v>
      </c>
      <c r="N36" s="77"/>
    </row>
    <row r="37" spans="1:14" s="47" customFormat="1" ht="30.75" customHeight="1">
      <c r="A37" s="117" t="s">
        <v>212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</row>
    <row r="38" spans="1:14" s="47" customFormat="1">
      <c r="A38" s="57" t="s">
        <v>213</v>
      </c>
      <c r="B38" s="7"/>
      <c r="G38" s="7"/>
      <c r="H38" s="7"/>
      <c r="M38" s="65"/>
      <c r="N38" s="66"/>
    </row>
    <row r="39" spans="1:14" s="47" customFormat="1">
      <c r="A39" s="57"/>
      <c r="B39" s="7"/>
      <c r="G39" s="7"/>
      <c r="H39" s="7"/>
      <c r="M39" s="65"/>
      <c r="N39" s="66"/>
    </row>
    <row r="40" spans="1:14" s="47" customFormat="1">
      <c r="A40" s="57" t="s">
        <v>214</v>
      </c>
      <c r="B40" s="7"/>
      <c r="E40" s="47" t="s">
        <v>215</v>
      </c>
      <c r="G40" s="7"/>
      <c r="H40" s="7"/>
      <c r="I40" s="47" t="s">
        <v>216</v>
      </c>
      <c r="M40" s="65"/>
      <c r="N40" s="66"/>
    </row>
  </sheetData>
  <mergeCells count="28">
    <mergeCell ref="A1:J1"/>
    <mergeCell ref="K3:K5"/>
    <mergeCell ref="K6:K8"/>
    <mergeCell ref="K13:K14"/>
    <mergeCell ref="A3:A36"/>
    <mergeCell ref="B3:B5"/>
    <mergeCell ref="B6:B9"/>
    <mergeCell ref="B13:B14"/>
    <mergeCell ref="B15:B16"/>
    <mergeCell ref="B17:B18"/>
    <mergeCell ref="B19:B20"/>
    <mergeCell ref="B21:B22"/>
    <mergeCell ref="B23:B24"/>
    <mergeCell ref="B35:B36"/>
    <mergeCell ref="N3:N5"/>
    <mergeCell ref="N6:N9"/>
    <mergeCell ref="N13:N14"/>
    <mergeCell ref="N15:N16"/>
    <mergeCell ref="N17:N18"/>
    <mergeCell ref="N19:N20"/>
    <mergeCell ref="K15:K16"/>
    <mergeCell ref="A37:N37"/>
    <mergeCell ref="N21:N22"/>
    <mergeCell ref="N23:N24"/>
    <mergeCell ref="N35:N36"/>
    <mergeCell ref="K17:K18"/>
    <mergeCell ref="K19:K20"/>
    <mergeCell ref="K23:K2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4"/>
  <sheetViews>
    <sheetView topLeftCell="A67" workbookViewId="0">
      <selection activeCell="K5" sqref="K5"/>
    </sheetView>
  </sheetViews>
  <sheetFormatPr defaultRowHeight="12.75"/>
  <cols>
    <col min="1" max="1" width="16" customWidth="1"/>
    <col min="2" max="2" width="14.5703125" style="7" customWidth="1"/>
    <col min="4" max="4" width="25.28515625" customWidth="1"/>
    <col min="6" max="6" width="18.7109375" customWidth="1"/>
    <col min="17" max="17" width="9.140625" style="47"/>
  </cols>
  <sheetData>
    <row r="1" spans="1:17" s="47" customFormat="1" ht="33.75" customHeight="1">
      <c r="A1" s="84" t="s">
        <v>254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s="17" customFormat="1" ht="51" customHeight="1">
      <c r="A2" s="19" t="s">
        <v>217</v>
      </c>
      <c r="B2" s="19" t="s">
        <v>218</v>
      </c>
      <c r="C2" s="48" t="s">
        <v>204</v>
      </c>
      <c r="D2" s="48" t="s">
        <v>4</v>
      </c>
      <c r="E2" s="48" t="s">
        <v>219</v>
      </c>
      <c r="F2" s="48" t="s">
        <v>7</v>
      </c>
      <c r="G2" s="48" t="s">
        <v>143</v>
      </c>
      <c r="H2" s="48" t="s">
        <v>220</v>
      </c>
      <c r="I2" s="48" t="s">
        <v>144</v>
      </c>
      <c r="J2" s="48" t="s">
        <v>145</v>
      </c>
      <c r="K2" s="48" t="s">
        <v>221</v>
      </c>
      <c r="L2" s="48" t="s">
        <v>222</v>
      </c>
      <c r="M2" s="48" t="s">
        <v>223</v>
      </c>
      <c r="N2" s="48" t="s">
        <v>210</v>
      </c>
      <c r="O2" s="48" t="s">
        <v>224</v>
      </c>
      <c r="P2" s="48" t="s">
        <v>225</v>
      </c>
      <c r="Q2" s="28" t="s">
        <v>263</v>
      </c>
    </row>
    <row r="3" spans="1:17" s="59" customFormat="1" ht="24.95" customHeight="1">
      <c r="A3" s="82" t="s">
        <v>19</v>
      </c>
      <c r="B3" s="90" t="s">
        <v>174</v>
      </c>
      <c r="C3" s="53" t="s">
        <v>226</v>
      </c>
      <c r="D3" s="89" t="s">
        <v>227</v>
      </c>
      <c r="E3" s="53" t="s">
        <v>23</v>
      </c>
      <c r="F3" s="89" t="s">
        <v>264</v>
      </c>
      <c r="G3" s="111" t="s">
        <v>228</v>
      </c>
      <c r="H3" s="53">
        <v>50</v>
      </c>
      <c r="I3" s="111">
        <v>0.6</v>
      </c>
      <c r="J3" s="111">
        <v>25</v>
      </c>
      <c r="K3" s="111">
        <v>0.3</v>
      </c>
      <c r="L3" s="111">
        <v>0</v>
      </c>
      <c r="M3" s="111">
        <v>15</v>
      </c>
      <c r="N3" s="110">
        <v>75</v>
      </c>
      <c r="O3" s="110">
        <v>5250</v>
      </c>
      <c r="P3" s="58"/>
      <c r="Q3" s="81">
        <f>N3*30</f>
        <v>2250</v>
      </c>
    </row>
    <row r="4" spans="1:17" s="59" customFormat="1" ht="24.95" customHeight="1">
      <c r="A4" s="83"/>
      <c r="B4" s="90"/>
      <c r="C4" s="53" t="s">
        <v>226</v>
      </c>
      <c r="D4" s="89" t="s">
        <v>227</v>
      </c>
      <c r="E4" s="53" t="s">
        <v>23</v>
      </c>
      <c r="F4" s="89" t="s">
        <v>265</v>
      </c>
      <c r="G4" s="111" t="s">
        <v>228</v>
      </c>
      <c r="H4" s="53">
        <v>47</v>
      </c>
      <c r="I4" s="111">
        <v>0.6</v>
      </c>
      <c r="J4" s="111">
        <v>15</v>
      </c>
      <c r="K4" s="111">
        <v>0.3</v>
      </c>
      <c r="L4" s="111">
        <v>0</v>
      </c>
      <c r="M4" s="111">
        <v>9</v>
      </c>
      <c r="N4" s="110"/>
      <c r="O4" s="110"/>
      <c r="P4" s="58"/>
      <c r="Q4" s="81"/>
    </row>
    <row r="5" spans="1:17" s="59" customFormat="1" ht="24.95" customHeight="1">
      <c r="A5" s="83"/>
      <c r="B5" s="90"/>
      <c r="C5" s="53" t="s">
        <v>226</v>
      </c>
      <c r="D5" s="89" t="s">
        <v>227</v>
      </c>
      <c r="E5" s="53" t="s">
        <v>23</v>
      </c>
      <c r="F5" s="89" t="s">
        <v>266</v>
      </c>
      <c r="G5" s="111" t="s">
        <v>228</v>
      </c>
      <c r="H5" s="53">
        <v>48</v>
      </c>
      <c r="I5" s="111">
        <v>0.6</v>
      </c>
      <c r="J5" s="111">
        <v>25</v>
      </c>
      <c r="K5" s="111">
        <v>0.3</v>
      </c>
      <c r="L5" s="111">
        <v>0</v>
      </c>
      <c r="M5" s="111">
        <v>15</v>
      </c>
      <c r="N5" s="110"/>
      <c r="O5" s="110"/>
      <c r="P5" s="58"/>
      <c r="Q5" s="81"/>
    </row>
    <row r="6" spans="1:17" s="59" customFormat="1" ht="24.95" customHeight="1">
      <c r="A6" s="83"/>
      <c r="B6" s="90"/>
      <c r="C6" s="53" t="s">
        <v>226</v>
      </c>
      <c r="D6" s="89" t="s">
        <v>227</v>
      </c>
      <c r="E6" s="53" t="s">
        <v>23</v>
      </c>
      <c r="F6" s="89" t="s">
        <v>267</v>
      </c>
      <c r="G6" s="111" t="s">
        <v>228</v>
      </c>
      <c r="H6" s="53">
        <v>47</v>
      </c>
      <c r="I6" s="111">
        <v>0.6</v>
      </c>
      <c r="J6" s="111">
        <v>20</v>
      </c>
      <c r="K6" s="111">
        <v>0.3</v>
      </c>
      <c r="L6" s="111">
        <v>0</v>
      </c>
      <c r="M6" s="111">
        <v>12</v>
      </c>
      <c r="N6" s="110"/>
      <c r="O6" s="110"/>
      <c r="P6" s="58"/>
      <c r="Q6" s="81"/>
    </row>
    <row r="7" spans="1:17" s="59" customFormat="1" ht="24.95" customHeight="1">
      <c r="A7" s="83"/>
      <c r="B7" s="90"/>
      <c r="C7" s="53" t="s">
        <v>226</v>
      </c>
      <c r="D7" s="89" t="s">
        <v>227</v>
      </c>
      <c r="E7" s="53" t="s">
        <v>23</v>
      </c>
      <c r="F7" s="89" t="s">
        <v>268</v>
      </c>
      <c r="G7" s="111" t="s">
        <v>228</v>
      </c>
      <c r="H7" s="53">
        <v>49</v>
      </c>
      <c r="I7" s="111">
        <v>0.6</v>
      </c>
      <c r="J7" s="111">
        <v>25</v>
      </c>
      <c r="K7" s="111">
        <v>0.3</v>
      </c>
      <c r="L7" s="111">
        <v>0</v>
      </c>
      <c r="M7" s="111">
        <v>15</v>
      </c>
      <c r="N7" s="110"/>
      <c r="O7" s="110"/>
      <c r="P7" s="58"/>
      <c r="Q7" s="81"/>
    </row>
    <row r="8" spans="1:17" s="59" customFormat="1" ht="24.95" customHeight="1">
      <c r="A8" s="83"/>
      <c r="B8" s="90"/>
      <c r="C8" s="53" t="s">
        <v>226</v>
      </c>
      <c r="D8" s="89" t="s">
        <v>227</v>
      </c>
      <c r="E8" s="53" t="s">
        <v>23</v>
      </c>
      <c r="F8" s="89" t="s">
        <v>269</v>
      </c>
      <c r="G8" s="111" t="s">
        <v>228</v>
      </c>
      <c r="H8" s="53">
        <v>45</v>
      </c>
      <c r="I8" s="111">
        <v>0.6</v>
      </c>
      <c r="J8" s="111">
        <v>15</v>
      </c>
      <c r="K8" s="111">
        <v>0.3</v>
      </c>
      <c r="L8" s="111">
        <v>0</v>
      </c>
      <c r="M8" s="111">
        <v>9</v>
      </c>
      <c r="N8" s="110"/>
      <c r="O8" s="110"/>
      <c r="P8" s="58"/>
      <c r="Q8" s="81"/>
    </row>
    <row r="9" spans="1:17" s="59" customFormat="1" ht="24.95" customHeight="1">
      <c r="A9" s="83"/>
      <c r="B9" s="90" t="s">
        <v>155</v>
      </c>
      <c r="C9" s="53" t="s">
        <v>226</v>
      </c>
      <c r="D9" s="89" t="s">
        <v>227</v>
      </c>
      <c r="E9" s="53" t="s">
        <v>23</v>
      </c>
      <c r="F9" s="89" t="s">
        <v>264</v>
      </c>
      <c r="G9" s="111" t="s">
        <v>228</v>
      </c>
      <c r="H9" s="53">
        <v>50</v>
      </c>
      <c r="I9" s="111">
        <v>0.6</v>
      </c>
      <c r="J9" s="111">
        <v>10</v>
      </c>
      <c r="K9" s="111">
        <v>0.3</v>
      </c>
      <c r="L9" s="111">
        <v>0</v>
      </c>
      <c r="M9" s="111">
        <v>6</v>
      </c>
      <c r="N9" s="110">
        <v>33</v>
      </c>
      <c r="O9" s="110">
        <v>2310</v>
      </c>
      <c r="P9" s="58"/>
      <c r="Q9" s="81">
        <f>N9*30</f>
        <v>990</v>
      </c>
    </row>
    <row r="10" spans="1:17" s="59" customFormat="1" ht="24.95" customHeight="1">
      <c r="A10" s="83"/>
      <c r="B10" s="90"/>
      <c r="C10" s="53" t="s">
        <v>226</v>
      </c>
      <c r="D10" s="89" t="s">
        <v>227</v>
      </c>
      <c r="E10" s="53" t="s">
        <v>23</v>
      </c>
      <c r="F10" s="89" t="s">
        <v>265</v>
      </c>
      <c r="G10" s="111" t="s">
        <v>228</v>
      </c>
      <c r="H10" s="53">
        <v>47</v>
      </c>
      <c r="I10" s="111">
        <v>0.6</v>
      </c>
      <c r="J10" s="111">
        <v>9</v>
      </c>
      <c r="K10" s="111">
        <v>0.3</v>
      </c>
      <c r="L10" s="111">
        <v>0</v>
      </c>
      <c r="M10" s="111">
        <v>5.4</v>
      </c>
      <c r="N10" s="110"/>
      <c r="O10" s="110"/>
      <c r="P10" s="58"/>
      <c r="Q10" s="81"/>
    </row>
    <row r="11" spans="1:17" s="59" customFormat="1" ht="24.95" customHeight="1">
      <c r="A11" s="83"/>
      <c r="B11" s="90"/>
      <c r="C11" s="53" t="s">
        <v>226</v>
      </c>
      <c r="D11" s="89" t="s">
        <v>227</v>
      </c>
      <c r="E11" s="53" t="s">
        <v>23</v>
      </c>
      <c r="F11" s="89" t="s">
        <v>266</v>
      </c>
      <c r="G11" s="111" t="s">
        <v>228</v>
      </c>
      <c r="H11" s="53">
        <v>48</v>
      </c>
      <c r="I11" s="111">
        <v>0.6</v>
      </c>
      <c r="J11" s="111">
        <v>8</v>
      </c>
      <c r="K11" s="111">
        <v>0.3</v>
      </c>
      <c r="L11" s="111">
        <v>0</v>
      </c>
      <c r="M11" s="111">
        <v>4.8</v>
      </c>
      <c r="N11" s="110"/>
      <c r="O11" s="110"/>
      <c r="P11" s="58"/>
      <c r="Q11" s="81"/>
    </row>
    <row r="12" spans="1:17" s="59" customFormat="1" ht="24.95" customHeight="1">
      <c r="A12" s="83"/>
      <c r="B12" s="90"/>
      <c r="C12" s="53" t="s">
        <v>226</v>
      </c>
      <c r="D12" s="89" t="s">
        <v>227</v>
      </c>
      <c r="E12" s="53" t="s">
        <v>23</v>
      </c>
      <c r="F12" s="89" t="s">
        <v>267</v>
      </c>
      <c r="G12" s="111" t="s">
        <v>228</v>
      </c>
      <c r="H12" s="53">
        <v>47</v>
      </c>
      <c r="I12" s="111">
        <v>0.6</v>
      </c>
      <c r="J12" s="111">
        <v>10</v>
      </c>
      <c r="K12" s="111">
        <v>0.3</v>
      </c>
      <c r="L12" s="111">
        <v>0</v>
      </c>
      <c r="M12" s="111">
        <v>6</v>
      </c>
      <c r="N12" s="110"/>
      <c r="O12" s="110"/>
      <c r="P12" s="58"/>
      <c r="Q12" s="81"/>
    </row>
    <row r="13" spans="1:17" s="59" customFormat="1" ht="24.95" customHeight="1">
      <c r="A13" s="83"/>
      <c r="B13" s="90"/>
      <c r="C13" s="53" t="s">
        <v>226</v>
      </c>
      <c r="D13" s="89" t="s">
        <v>227</v>
      </c>
      <c r="E13" s="53" t="s">
        <v>23</v>
      </c>
      <c r="F13" s="89" t="s">
        <v>268</v>
      </c>
      <c r="G13" s="111" t="s">
        <v>228</v>
      </c>
      <c r="H13" s="53">
        <v>49</v>
      </c>
      <c r="I13" s="111">
        <v>0.6</v>
      </c>
      <c r="J13" s="111">
        <v>10</v>
      </c>
      <c r="K13" s="111">
        <v>0.3</v>
      </c>
      <c r="L13" s="111">
        <v>0</v>
      </c>
      <c r="M13" s="111">
        <v>6</v>
      </c>
      <c r="N13" s="110"/>
      <c r="O13" s="110"/>
      <c r="P13" s="58"/>
      <c r="Q13" s="81"/>
    </row>
    <row r="14" spans="1:17" s="59" customFormat="1" ht="24.95" customHeight="1">
      <c r="A14" s="83"/>
      <c r="B14" s="90"/>
      <c r="C14" s="53" t="s">
        <v>226</v>
      </c>
      <c r="D14" s="89" t="s">
        <v>227</v>
      </c>
      <c r="E14" s="53" t="s">
        <v>23</v>
      </c>
      <c r="F14" s="89" t="s">
        <v>269</v>
      </c>
      <c r="G14" s="111" t="s">
        <v>228</v>
      </c>
      <c r="H14" s="53">
        <v>45</v>
      </c>
      <c r="I14" s="111">
        <v>0.6</v>
      </c>
      <c r="J14" s="111">
        <v>8</v>
      </c>
      <c r="K14" s="111">
        <v>0.3</v>
      </c>
      <c r="L14" s="111">
        <v>0</v>
      </c>
      <c r="M14" s="111">
        <v>4.8</v>
      </c>
      <c r="N14" s="110"/>
      <c r="O14" s="110"/>
      <c r="P14" s="58"/>
      <c r="Q14" s="81"/>
    </row>
    <row r="15" spans="1:17" s="59" customFormat="1" ht="24.95" customHeight="1">
      <c r="A15" s="83"/>
      <c r="B15" s="90" t="s">
        <v>173</v>
      </c>
      <c r="C15" s="53" t="s">
        <v>226</v>
      </c>
      <c r="D15" s="89" t="s">
        <v>227</v>
      </c>
      <c r="E15" s="53" t="s">
        <v>23</v>
      </c>
      <c r="F15" s="89" t="s">
        <v>264</v>
      </c>
      <c r="G15" s="111" t="s">
        <v>228</v>
      </c>
      <c r="H15" s="53">
        <v>50</v>
      </c>
      <c r="I15" s="111">
        <v>0.6</v>
      </c>
      <c r="J15" s="111">
        <v>10</v>
      </c>
      <c r="K15" s="111">
        <v>0.3</v>
      </c>
      <c r="L15" s="111">
        <v>0</v>
      </c>
      <c r="M15" s="111">
        <v>6</v>
      </c>
      <c r="N15" s="110">
        <v>33</v>
      </c>
      <c r="O15" s="110">
        <v>2310</v>
      </c>
      <c r="P15" s="58"/>
      <c r="Q15" s="81">
        <f>N15*30</f>
        <v>990</v>
      </c>
    </row>
    <row r="16" spans="1:17" s="59" customFormat="1" ht="24.95" customHeight="1">
      <c r="A16" s="83"/>
      <c r="B16" s="90"/>
      <c r="C16" s="53" t="s">
        <v>226</v>
      </c>
      <c r="D16" s="89" t="s">
        <v>227</v>
      </c>
      <c r="E16" s="53" t="s">
        <v>23</v>
      </c>
      <c r="F16" s="89" t="s">
        <v>265</v>
      </c>
      <c r="G16" s="111" t="s">
        <v>228</v>
      </c>
      <c r="H16" s="53">
        <v>47</v>
      </c>
      <c r="I16" s="111">
        <v>0.6</v>
      </c>
      <c r="J16" s="111">
        <v>9</v>
      </c>
      <c r="K16" s="111">
        <v>0.3</v>
      </c>
      <c r="L16" s="111">
        <v>0</v>
      </c>
      <c r="M16" s="111">
        <v>5.4</v>
      </c>
      <c r="N16" s="110"/>
      <c r="O16" s="110"/>
      <c r="P16" s="58"/>
      <c r="Q16" s="81"/>
    </row>
    <row r="17" spans="1:17" s="59" customFormat="1" ht="24.95" customHeight="1">
      <c r="A17" s="83"/>
      <c r="B17" s="90"/>
      <c r="C17" s="53" t="s">
        <v>226</v>
      </c>
      <c r="D17" s="89" t="s">
        <v>227</v>
      </c>
      <c r="E17" s="53" t="s">
        <v>23</v>
      </c>
      <c r="F17" s="89" t="s">
        <v>266</v>
      </c>
      <c r="G17" s="111" t="s">
        <v>228</v>
      </c>
      <c r="H17" s="53">
        <v>48</v>
      </c>
      <c r="I17" s="111">
        <v>0.6</v>
      </c>
      <c r="J17" s="111">
        <v>8</v>
      </c>
      <c r="K17" s="111">
        <v>0.3</v>
      </c>
      <c r="L17" s="111">
        <v>0</v>
      </c>
      <c r="M17" s="111">
        <v>4.8</v>
      </c>
      <c r="N17" s="110"/>
      <c r="O17" s="110"/>
      <c r="P17" s="58"/>
      <c r="Q17" s="81"/>
    </row>
    <row r="18" spans="1:17" s="59" customFormat="1" ht="24.95" customHeight="1">
      <c r="A18" s="83"/>
      <c r="B18" s="90"/>
      <c r="C18" s="53" t="s">
        <v>226</v>
      </c>
      <c r="D18" s="89" t="s">
        <v>227</v>
      </c>
      <c r="E18" s="53" t="s">
        <v>23</v>
      </c>
      <c r="F18" s="89" t="s">
        <v>267</v>
      </c>
      <c r="G18" s="111" t="s">
        <v>228</v>
      </c>
      <c r="H18" s="53">
        <v>47</v>
      </c>
      <c r="I18" s="111">
        <v>0.6</v>
      </c>
      <c r="J18" s="111">
        <v>10</v>
      </c>
      <c r="K18" s="111">
        <v>0.3</v>
      </c>
      <c r="L18" s="111">
        <v>0</v>
      </c>
      <c r="M18" s="111">
        <v>6</v>
      </c>
      <c r="N18" s="110"/>
      <c r="O18" s="110"/>
      <c r="P18" s="58"/>
      <c r="Q18" s="81"/>
    </row>
    <row r="19" spans="1:17" s="59" customFormat="1" ht="24.95" customHeight="1">
      <c r="A19" s="83"/>
      <c r="B19" s="90"/>
      <c r="C19" s="53" t="s">
        <v>226</v>
      </c>
      <c r="D19" s="89" t="s">
        <v>227</v>
      </c>
      <c r="E19" s="53" t="s">
        <v>23</v>
      </c>
      <c r="F19" s="89" t="s">
        <v>268</v>
      </c>
      <c r="G19" s="111" t="s">
        <v>228</v>
      </c>
      <c r="H19" s="53">
        <v>49</v>
      </c>
      <c r="I19" s="111">
        <v>0.6</v>
      </c>
      <c r="J19" s="111">
        <v>10</v>
      </c>
      <c r="K19" s="111">
        <v>0.3</v>
      </c>
      <c r="L19" s="111">
        <v>0</v>
      </c>
      <c r="M19" s="111">
        <v>6</v>
      </c>
      <c r="N19" s="110"/>
      <c r="O19" s="110"/>
      <c r="P19" s="58"/>
      <c r="Q19" s="81"/>
    </row>
    <row r="20" spans="1:17" s="59" customFormat="1" ht="24.95" customHeight="1">
      <c r="A20" s="83"/>
      <c r="B20" s="90"/>
      <c r="C20" s="53" t="s">
        <v>226</v>
      </c>
      <c r="D20" s="89" t="s">
        <v>227</v>
      </c>
      <c r="E20" s="53" t="s">
        <v>23</v>
      </c>
      <c r="F20" s="89" t="s">
        <v>269</v>
      </c>
      <c r="G20" s="111" t="s">
        <v>228</v>
      </c>
      <c r="H20" s="53">
        <v>45</v>
      </c>
      <c r="I20" s="111">
        <v>0.6</v>
      </c>
      <c r="J20" s="111">
        <v>8</v>
      </c>
      <c r="K20" s="111">
        <v>0.3</v>
      </c>
      <c r="L20" s="111">
        <v>0</v>
      </c>
      <c r="M20" s="111">
        <v>4.8</v>
      </c>
      <c r="N20" s="110"/>
      <c r="O20" s="110"/>
      <c r="P20" s="58"/>
      <c r="Q20" s="81"/>
    </row>
    <row r="21" spans="1:17" s="59" customFormat="1" ht="24.95" customHeight="1">
      <c r="A21" s="83"/>
      <c r="B21" s="90" t="s">
        <v>229</v>
      </c>
      <c r="C21" s="53" t="s">
        <v>226</v>
      </c>
      <c r="D21" s="89" t="s">
        <v>227</v>
      </c>
      <c r="E21" s="53" t="s">
        <v>23</v>
      </c>
      <c r="F21" s="89" t="s">
        <v>264</v>
      </c>
      <c r="G21" s="111" t="s">
        <v>228</v>
      </c>
      <c r="H21" s="53">
        <v>50</v>
      </c>
      <c r="I21" s="111">
        <v>0.6</v>
      </c>
      <c r="J21" s="111">
        <v>5</v>
      </c>
      <c r="K21" s="111">
        <v>0.3</v>
      </c>
      <c r="L21" s="111">
        <v>0</v>
      </c>
      <c r="M21" s="111">
        <v>3</v>
      </c>
      <c r="N21" s="110">
        <v>30.6</v>
      </c>
      <c r="O21" s="110">
        <v>2142</v>
      </c>
      <c r="P21" s="58"/>
      <c r="Q21" s="81">
        <f>N21*30</f>
        <v>918</v>
      </c>
    </row>
    <row r="22" spans="1:17" s="59" customFormat="1" ht="24.95" customHeight="1">
      <c r="A22" s="83"/>
      <c r="B22" s="90"/>
      <c r="C22" s="53" t="s">
        <v>226</v>
      </c>
      <c r="D22" s="89" t="s">
        <v>227</v>
      </c>
      <c r="E22" s="53" t="s">
        <v>23</v>
      </c>
      <c r="F22" s="89" t="s">
        <v>265</v>
      </c>
      <c r="G22" s="111" t="s">
        <v>228</v>
      </c>
      <c r="H22" s="53">
        <v>47</v>
      </c>
      <c r="I22" s="111">
        <v>0.6</v>
      </c>
      <c r="J22" s="111">
        <v>14</v>
      </c>
      <c r="K22" s="111">
        <v>0.3</v>
      </c>
      <c r="L22" s="111">
        <v>0</v>
      </c>
      <c r="M22" s="111">
        <v>8.4</v>
      </c>
      <c r="N22" s="110"/>
      <c r="O22" s="110"/>
      <c r="P22" s="58"/>
      <c r="Q22" s="81"/>
    </row>
    <row r="23" spans="1:17" s="59" customFormat="1" ht="24.95" customHeight="1">
      <c r="A23" s="83"/>
      <c r="B23" s="90"/>
      <c r="C23" s="53" t="s">
        <v>226</v>
      </c>
      <c r="D23" s="89" t="s">
        <v>227</v>
      </c>
      <c r="E23" s="53" t="s">
        <v>23</v>
      </c>
      <c r="F23" s="89" t="s">
        <v>266</v>
      </c>
      <c r="G23" s="111" t="s">
        <v>228</v>
      </c>
      <c r="H23" s="53">
        <v>48</v>
      </c>
      <c r="I23" s="111">
        <v>0.6</v>
      </c>
      <c r="J23" s="111">
        <v>7</v>
      </c>
      <c r="K23" s="111">
        <v>0.3</v>
      </c>
      <c r="L23" s="111">
        <v>0</v>
      </c>
      <c r="M23" s="111">
        <v>4.2</v>
      </c>
      <c r="N23" s="110"/>
      <c r="O23" s="110"/>
      <c r="P23" s="58"/>
      <c r="Q23" s="81"/>
    </row>
    <row r="24" spans="1:17" s="59" customFormat="1" ht="24.95" customHeight="1">
      <c r="A24" s="83"/>
      <c r="B24" s="90"/>
      <c r="C24" s="53" t="s">
        <v>226</v>
      </c>
      <c r="D24" s="89" t="s">
        <v>227</v>
      </c>
      <c r="E24" s="53" t="s">
        <v>23</v>
      </c>
      <c r="F24" s="89" t="s">
        <v>267</v>
      </c>
      <c r="G24" s="111" t="s">
        <v>228</v>
      </c>
      <c r="H24" s="53">
        <v>47</v>
      </c>
      <c r="I24" s="111">
        <v>0.6</v>
      </c>
      <c r="J24" s="111">
        <v>7</v>
      </c>
      <c r="K24" s="111">
        <v>0.3</v>
      </c>
      <c r="L24" s="111">
        <v>0</v>
      </c>
      <c r="M24" s="111">
        <v>4.2</v>
      </c>
      <c r="N24" s="110"/>
      <c r="O24" s="110"/>
      <c r="P24" s="58"/>
      <c r="Q24" s="81"/>
    </row>
    <row r="25" spans="1:17" s="59" customFormat="1" ht="24.95" customHeight="1">
      <c r="A25" s="83"/>
      <c r="B25" s="90"/>
      <c r="C25" s="53" t="s">
        <v>226</v>
      </c>
      <c r="D25" s="89" t="s">
        <v>227</v>
      </c>
      <c r="E25" s="53" t="s">
        <v>23</v>
      </c>
      <c r="F25" s="89" t="s">
        <v>268</v>
      </c>
      <c r="G25" s="111" t="s">
        <v>228</v>
      </c>
      <c r="H25" s="53">
        <v>49</v>
      </c>
      <c r="I25" s="111">
        <v>0.6</v>
      </c>
      <c r="J25" s="111">
        <v>4</v>
      </c>
      <c r="K25" s="111">
        <v>0.3</v>
      </c>
      <c r="L25" s="111">
        <v>0</v>
      </c>
      <c r="M25" s="111">
        <v>2.4</v>
      </c>
      <c r="N25" s="110"/>
      <c r="O25" s="110"/>
      <c r="P25" s="58"/>
      <c r="Q25" s="81"/>
    </row>
    <row r="26" spans="1:17" s="59" customFormat="1" ht="24.95" customHeight="1">
      <c r="A26" s="83"/>
      <c r="B26" s="90"/>
      <c r="C26" s="53" t="s">
        <v>226</v>
      </c>
      <c r="D26" s="89" t="s">
        <v>227</v>
      </c>
      <c r="E26" s="53" t="s">
        <v>23</v>
      </c>
      <c r="F26" s="89" t="s">
        <v>269</v>
      </c>
      <c r="G26" s="111" t="s">
        <v>228</v>
      </c>
      <c r="H26" s="53">
        <v>45</v>
      </c>
      <c r="I26" s="111">
        <v>0.6</v>
      </c>
      <c r="J26" s="111">
        <v>14</v>
      </c>
      <c r="K26" s="111">
        <v>0.3</v>
      </c>
      <c r="L26" s="111">
        <v>0</v>
      </c>
      <c r="M26" s="111">
        <v>8.4</v>
      </c>
      <c r="N26" s="110"/>
      <c r="O26" s="110"/>
      <c r="P26" s="58"/>
      <c r="Q26" s="81"/>
    </row>
    <row r="27" spans="1:17" s="61" customFormat="1" ht="24.95" customHeight="1">
      <c r="A27" s="83"/>
      <c r="B27" s="90" t="s">
        <v>122</v>
      </c>
      <c r="C27" s="53" t="s">
        <v>230</v>
      </c>
      <c r="D27" s="89" t="s">
        <v>231</v>
      </c>
      <c r="E27" s="53" t="s">
        <v>23</v>
      </c>
      <c r="F27" s="89" t="s">
        <v>264</v>
      </c>
      <c r="G27" s="111" t="s">
        <v>228</v>
      </c>
      <c r="H27" s="53">
        <v>49</v>
      </c>
      <c r="I27" s="111">
        <v>0.6</v>
      </c>
      <c r="J27" s="111">
        <v>49</v>
      </c>
      <c r="K27" s="111">
        <v>0.3</v>
      </c>
      <c r="L27" s="111">
        <v>0</v>
      </c>
      <c r="M27" s="111">
        <v>29.4</v>
      </c>
      <c r="N27" s="110">
        <v>86.4</v>
      </c>
      <c r="O27" s="110">
        <v>6048</v>
      </c>
      <c r="P27" s="60"/>
      <c r="Q27" s="80">
        <f>N27*30</f>
        <v>2592</v>
      </c>
    </row>
    <row r="28" spans="1:17" s="61" customFormat="1" ht="24.95" customHeight="1">
      <c r="A28" s="83"/>
      <c r="B28" s="90"/>
      <c r="C28" s="53" t="s">
        <v>230</v>
      </c>
      <c r="D28" s="89" t="s">
        <v>231</v>
      </c>
      <c r="E28" s="53" t="s">
        <v>23</v>
      </c>
      <c r="F28" s="89" t="s">
        <v>265</v>
      </c>
      <c r="G28" s="111" t="s">
        <v>228</v>
      </c>
      <c r="H28" s="53">
        <v>47</v>
      </c>
      <c r="I28" s="111">
        <v>0.6</v>
      </c>
      <c r="J28" s="111">
        <v>47</v>
      </c>
      <c r="K28" s="111">
        <v>0.3</v>
      </c>
      <c r="L28" s="111">
        <v>0</v>
      </c>
      <c r="M28" s="111">
        <v>28.2</v>
      </c>
      <c r="N28" s="110"/>
      <c r="O28" s="110"/>
      <c r="P28" s="60"/>
      <c r="Q28" s="80"/>
    </row>
    <row r="29" spans="1:17" s="61" customFormat="1" ht="24.95" customHeight="1">
      <c r="A29" s="83"/>
      <c r="B29" s="90"/>
      <c r="C29" s="53" t="s">
        <v>230</v>
      </c>
      <c r="D29" s="89" t="s">
        <v>231</v>
      </c>
      <c r="E29" s="53" t="s">
        <v>23</v>
      </c>
      <c r="F29" s="89" t="s">
        <v>266</v>
      </c>
      <c r="G29" s="111" t="s">
        <v>228</v>
      </c>
      <c r="H29" s="53">
        <v>48</v>
      </c>
      <c r="I29" s="111">
        <v>0.6</v>
      </c>
      <c r="J29" s="111">
        <v>48</v>
      </c>
      <c r="K29" s="111">
        <v>0.3</v>
      </c>
      <c r="L29" s="111">
        <v>0</v>
      </c>
      <c r="M29" s="111">
        <v>28.8</v>
      </c>
      <c r="N29" s="110"/>
      <c r="O29" s="110"/>
      <c r="P29" s="60"/>
      <c r="Q29" s="80"/>
    </row>
    <row r="30" spans="1:17" s="61" customFormat="1" ht="24.95" customHeight="1">
      <c r="A30" s="83"/>
      <c r="B30" s="90" t="s">
        <v>46</v>
      </c>
      <c r="C30" s="53" t="s">
        <v>230</v>
      </c>
      <c r="D30" s="89" t="s">
        <v>231</v>
      </c>
      <c r="E30" s="53" t="s">
        <v>23</v>
      </c>
      <c r="F30" s="89" t="s">
        <v>264</v>
      </c>
      <c r="G30" s="111" t="s">
        <v>228</v>
      </c>
      <c r="H30" s="53">
        <v>49</v>
      </c>
      <c r="I30" s="111">
        <v>0.6</v>
      </c>
      <c r="J30" s="111">
        <v>49</v>
      </c>
      <c r="K30" s="111">
        <v>0.3</v>
      </c>
      <c r="L30" s="111">
        <v>0</v>
      </c>
      <c r="M30" s="111">
        <v>29.4</v>
      </c>
      <c r="N30" s="110">
        <v>86.4</v>
      </c>
      <c r="O30" s="110">
        <v>6048</v>
      </c>
      <c r="P30" s="60"/>
      <c r="Q30" s="80">
        <f>N30*30</f>
        <v>2592</v>
      </c>
    </row>
    <row r="31" spans="1:17" s="61" customFormat="1" ht="24.95" customHeight="1">
      <c r="A31" s="83"/>
      <c r="B31" s="90" t="s">
        <v>46</v>
      </c>
      <c r="C31" s="53" t="s">
        <v>230</v>
      </c>
      <c r="D31" s="89" t="s">
        <v>231</v>
      </c>
      <c r="E31" s="53" t="s">
        <v>23</v>
      </c>
      <c r="F31" s="89" t="s">
        <v>265</v>
      </c>
      <c r="G31" s="111" t="s">
        <v>228</v>
      </c>
      <c r="H31" s="53">
        <v>47</v>
      </c>
      <c r="I31" s="111">
        <v>0.6</v>
      </c>
      <c r="J31" s="111">
        <v>47</v>
      </c>
      <c r="K31" s="111">
        <v>0.3</v>
      </c>
      <c r="L31" s="111">
        <v>0</v>
      </c>
      <c r="M31" s="111">
        <v>28.2</v>
      </c>
      <c r="N31" s="110"/>
      <c r="O31" s="110"/>
      <c r="P31" s="60"/>
      <c r="Q31" s="80"/>
    </row>
    <row r="32" spans="1:17" s="61" customFormat="1" ht="24.95" customHeight="1">
      <c r="A32" s="83"/>
      <c r="B32" s="90" t="s">
        <v>46</v>
      </c>
      <c r="C32" s="53" t="s">
        <v>230</v>
      </c>
      <c r="D32" s="89" t="s">
        <v>231</v>
      </c>
      <c r="E32" s="53" t="s">
        <v>23</v>
      </c>
      <c r="F32" s="89" t="s">
        <v>266</v>
      </c>
      <c r="G32" s="111" t="s">
        <v>228</v>
      </c>
      <c r="H32" s="53">
        <v>48</v>
      </c>
      <c r="I32" s="111">
        <v>0.6</v>
      </c>
      <c r="J32" s="111">
        <v>48</v>
      </c>
      <c r="K32" s="111">
        <v>0.3</v>
      </c>
      <c r="L32" s="111">
        <v>0</v>
      </c>
      <c r="M32" s="111">
        <v>28.8</v>
      </c>
      <c r="N32" s="110"/>
      <c r="O32" s="110"/>
      <c r="P32" s="60"/>
      <c r="Q32" s="80"/>
    </row>
    <row r="33" spans="1:17" s="61" customFormat="1" ht="24.95" customHeight="1">
      <c r="A33" s="83"/>
      <c r="B33" s="90" t="s">
        <v>33</v>
      </c>
      <c r="C33" s="53" t="s">
        <v>230</v>
      </c>
      <c r="D33" s="89" t="s">
        <v>231</v>
      </c>
      <c r="E33" s="53" t="s">
        <v>23</v>
      </c>
      <c r="F33" s="89" t="s">
        <v>267</v>
      </c>
      <c r="G33" s="111" t="s">
        <v>228</v>
      </c>
      <c r="H33" s="53">
        <v>49</v>
      </c>
      <c r="I33" s="111">
        <v>0.6</v>
      </c>
      <c r="J33" s="111">
        <v>49</v>
      </c>
      <c r="K33" s="111">
        <v>0.3</v>
      </c>
      <c r="L33" s="111">
        <v>0</v>
      </c>
      <c r="M33" s="111">
        <v>29.4</v>
      </c>
      <c r="N33" s="110">
        <v>85.8</v>
      </c>
      <c r="O33" s="110">
        <v>6006</v>
      </c>
      <c r="P33" s="60"/>
      <c r="Q33" s="80">
        <f>N33*30</f>
        <v>2574</v>
      </c>
    </row>
    <row r="34" spans="1:17" s="61" customFormat="1" ht="24.95" customHeight="1">
      <c r="A34" s="83"/>
      <c r="B34" s="90" t="s">
        <v>33</v>
      </c>
      <c r="C34" s="53" t="s">
        <v>230</v>
      </c>
      <c r="D34" s="89" t="s">
        <v>231</v>
      </c>
      <c r="E34" s="53" t="s">
        <v>23</v>
      </c>
      <c r="F34" s="89" t="s">
        <v>268</v>
      </c>
      <c r="G34" s="111" t="s">
        <v>228</v>
      </c>
      <c r="H34" s="53">
        <v>49</v>
      </c>
      <c r="I34" s="111">
        <v>0.6</v>
      </c>
      <c r="J34" s="111">
        <v>49</v>
      </c>
      <c r="K34" s="111">
        <v>0.3</v>
      </c>
      <c r="L34" s="111">
        <v>0</v>
      </c>
      <c r="M34" s="111">
        <v>29.4</v>
      </c>
      <c r="N34" s="110"/>
      <c r="O34" s="110"/>
      <c r="P34" s="60"/>
      <c r="Q34" s="80"/>
    </row>
    <row r="35" spans="1:17" s="61" customFormat="1" ht="24.95" customHeight="1">
      <c r="A35" s="83"/>
      <c r="B35" s="90" t="s">
        <v>33</v>
      </c>
      <c r="C35" s="53" t="s">
        <v>230</v>
      </c>
      <c r="D35" s="89" t="s">
        <v>231</v>
      </c>
      <c r="E35" s="53" t="s">
        <v>23</v>
      </c>
      <c r="F35" s="89" t="s">
        <v>269</v>
      </c>
      <c r="G35" s="111" t="s">
        <v>228</v>
      </c>
      <c r="H35" s="53">
        <v>45</v>
      </c>
      <c r="I35" s="111">
        <v>0.6</v>
      </c>
      <c r="J35" s="111">
        <v>45</v>
      </c>
      <c r="K35" s="111">
        <v>0.3</v>
      </c>
      <c r="L35" s="111">
        <v>0</v>
      </c>
      <c r="M35" s="111">
        <v>27</v>
      </c>
      <c r="N35" s="110"/>
      <c r="O35" s="110"/>
      <c r="P35" s="60"/>
      <c r="Q35" s="80"/>
    </row>
    <row r="36" spans="1:17" s="61" customFormat="1" ht="24.95" customHeight="1">
      <c r="A36" s="83"/>
      <c r="B36" s="90" t="s">
        <v>38</v>
      </c>
      <c r="C36" s="53" t="s">
        <v>230</v>
      </c>
      <c r="D36" s="89" t="s">
        <v>231</v>
      </c>
      <c r="E36" s="53" t="s">
        <v>23</v>
      </c>
      <c r="F36" s="89" t="s">
        <v>267</v>
      </c>
      <c r="G36" s="111" t="s">
        <v>228</v>
      </c>
      <c r="H36" s="53">
        <v>49</v>
      </c>
      <c r="I36" s="111">
        <v>0.6</v>
      </c>
      <c r="J36" s="111">
        <v>49</v>
      </c>
      <c r="K36" s="111">
        <v>0.3</v>
      </c>
      <c r="L36" s="111">
        <v>0</v>
      </c>
      <c r="M36" s="111">
        <v>29.4</v>
      </c>
      <c r="N36" s="110">
        <v>85.8</v>
      </c>
      <c r="O36" s="110">
        <v>6006</v>
      </c>
      <c r="P36" s="60"/>
      <c r="Q36" s="80">
        <f>N36*30</f>
        <v>2574</v>
      </c>
    </row>
    <row r="37" spans="1:17" s="61" customFormat="1" ht="24.95" customHeight="1">
      <c r="A37" s="83"/>
      <c r="B37" s="90" t="s">
        <v>38</v>
      </c>
      <c r="C37" s="53" t="s">
        <v>230</v>
      </c>
      <c r="D37" s="89" t="s">
        <v>231</v>
      </c>
      <c r="E37" s="53" t="s">
        <v>23</v>
      </c>
      <c r="F37" s="89" t="s">
        <v>268</v>
      </c>
      <c r="G37" s="111" t="s">
        <v>228</v>
      </c>
      <c r="H37" s="53">
        <v>49</v>
      </c>
      <c r="I37" s="111">
        <v>0.6</v>
      </c>
      <c r="J37" s="111">
        <v>49</v>
      </c>
      <c r="K37" s="111">
        <v>0.3</v>
      </c>
      <c r="L37" s="111">
        <v>0</v>
      </c>
      <c r="M37" s="111">
        <v>29.4</v>
      </c>
      <c r="N37" s="110"/>
      <c r="O37" s="110"/>
      <c r="P37" s="60"/>
      <c r="Q37" s="80"/>
    </row>
    <row r="38" spans="1:17" s="61" customFormat="1" ht="24.95" customHeight="1">
      <c r="A38" s="83"/>
      <c r="B38" s="90" t="s">
        <v>38</v>
      </c>
      <c r="C38" s="53" t="s">
        <v>230</v>
      </c>
      <c r="D38" s="89" t="s">
        <v>231</v>
      </c>
      <c r="E38" s="53" t="s">
        <v>23</v>
      </c>
      <c r="F38" s="89" t="s">
        <v>269</v>
      </c>
      <c r="G38" s="111" t="s">
        <v>228</v>
      </c>
      <c r="H38" s="53">
        <v>45</v>
      </c>
      <c r="I38" s="111">
        <v>0.6</v>
      </c>
      <c r="J38" s="111">
        <v>45</v>
      </c>
      <c r="K38" s="111">
        <v>0.3</v>
      </c>
      <c r="L38" s="111">
        <v>0</v>
      </c>
      <c r="M38" s="111">
        <v>27</v>
      </c>
      <c r="N38" s="110"/>
      <c r="O38" s="110"/>
      <c r="P38" s="60"/>
      <c r="Q38" s="80"/>
    </row>
    <row r="39" spans="1:17" s="61" customFormat="1" ht="24.95" customHeight="1">
      <c r="A39" s="83"/>
      <c r="B39" s="89" t="s">
        <v>192</v>
      </c>
      <c r="C39" s="53" t="s">
        <v>232</v>
      </c>
      <c r="D39" s="89" t="s">
        <v>233</v>
      </c>
      <c r="E39" s="53" t="s">
        <v>23</v>
      </c>
      <c r="F39" s="53" t="s">
        <v>270</v>
      </c>
      <c r="G39" s="111" t="s">
        <v>228</v>
      </c>
      <c r="H39" s="53">
        <v>104</v>
      </c>
      <c r="I39" s="111">
        <v>0.6</v>
      </c>
      <c r="J39" s="111">
        <v>50</v>
      </c>
      <c r="K39" s="111">
        <v>0.3</v>
      </c>
      <c r="L39" s="111">
        <v>54</v>
      </c>
      <c r="M39" s="111">
        <v>46.2</v>
      </c>
      <c r="N39" s="111">
        <v>46.2</v>
      </c>
      <c r="O39" s="111">
        <v>3234</v>
      </c>
      <c r="P39" s="60"/>
      <c r="Q39" s="70">
        <f>N39*30</f>
        <v>1386</v>
      </c>
    </row>
    <row r="40" spans="1:17" s="61" customFormat="1" ht="24.95" customHeight="1">
      <c r="A40" s="83"/>
      <c r="B40" s="89" t="s">
        <v>199</v>
      </c>
      <c r="C40" s="53" t="s">
        <v>232</v>
      </c>
      <c r="D40" s="89" t="s">
        <v>233</v>
      </c>
      <c r="E40" s="53" t="s">
        <v>23</v>
      </c>
      <c r="F40" s="53" t="s">
        <v>270</v>
      </c>
      <c r="G40" s="111" t="s">
        <v>228</v>
      </c>
      <c r="H40" s="53">
        <v>104</v>
      </c>
      <c r="I40" s="111">
        <v>0.6</v>
      </c>
      <c r="J40" s="111">
        <v>50</v>
      </c>
      <c r="K40" s="111">
        <v>0.3</v>
      </c>
      <c r="L40" s="111">
        <v>54</v>
      </c>
      <c r="M40" s="111">
        <v>46.2</v>
      </c>
      <c r="N40" s="111">
        <v>46.2</v>
      </c>
      <c r="O40" s="111">
        <v>3234</v>
      </c>
      <c r="P40" s="60"/>
      <c r="Q40" s="70">
        <f>N40*30</f>
        <v>1386</v>
      </c>
    </row>
    <row r="41" spans="1:17" s="63" customFormat="1" ht="24.95" customHeight="1">
      <c r="A41" s="83"/>
      <c r="B41" s="113" t="s">
        <v>64</v>
      </c>
      <c r="C41" s="112" t="s">
        <v>234</v>
      </c>
      <c r="D41" s="112" t="s">
        <v>235</v>
      </c>
      <c r="E41" s="112">
        <v>2015</v>
      </c>
      <c r="F41" s="112" t="s">
        <v>236</v>
      </c>
      <c r="G41" s="111" t="s">
        <v>237</v>
      </c>
      <c r="H41" s="112">
        <v>50</v>
      </c>
      <c r="I41" s="111">
        <v>0.6</v>
      </c>
      <c r="J41" s="55">
        <v>50</v>
      </c>
      <c r="K41" s="111">
        <v>0.3</v>
      </c>
      <c r="L41" s="55">
        <v>0</v>
      </c>
      <c r="M41" s="55">
        <v>60</v>
      </c>
      <c r="N41" s="78">
        <v>116.4</v>
      </c>
      <c r="O41" s="78">
        <v>8148</v>
      </c>
      <c r="P41" s="62"/>
      <c r="Q41" s="80">
        <f>N41*30</f>
        <v>3492</v>
      </c>
    </row>
    <row r="42" spans="1:17" s="63" customFormat="1" ht="24.95" customHeight="1">
      <c r="A42" s="83"/>
      <c r="B42" s="113"/>
      <c r="C42" s="112" t="s">
        <v>234</v>
      </c>
      <c r="D42" s="112" t="s">
        <v>235</v>
      </c>
      <c r="E42" s="112">
        <v>2015</v>
      </c>
      <c r="F42" s="112" t="s">
        <v>238</v>
      </c>
      <c r="G42" s="111" t="s">
        <v>237</v>
      </c>
      <c r="H42" s="112">
        <v>47</v>
      </c>
      <c r="I42" s="111">
        <v>0.6</v>
      </c>
      <c r="J42" s="55">
        <v>47</v>
      </c>
      <c r="K42" s="111">
        <v>0.3</v>
      </c>
      <c r="L42" s="55">
        <v>0</v>
      </c>
      <c r="M42" s="55">
        <v>56.4</v>
      </c>
      <c r="N42" s="78"/>
      <c r="O42" s="78"/>
      <c r="P42" s="62"/>
      <c r="Q42" s="80"/>
    </row>
    <row r="43" spans="1:17" s="63" customFormat="1" ht="24.95" customHeight="1">
      <c r="A43" s="83"/>
      <c r="B43" s="113" t="s">
        <v>177</v>
      </c>
      <c r="C43" s="112" t="s">
        <v>234</v>
      </c>
      <c r="D43" s="112" t="s">
        <v>235</v>
      </c>
      <c r="E43" s="112">
        <v>2015</v>
      </c>
      <c r="F43" s="112" t="s">
        <v>239</v>
      </c>
      <c r="G43" s="111" t="s">
        <v>237</v>
      </c>
      <c r="H43" s="112">
        <v>49</v>
      </c>
      <c r="I43" s="55">
        <v>0.6</v>
      </c>
      <c r="J43" s="55">
        <v>49</v>
      </c>
      <c r="K43" s="55">
        <v>0.3</v>
      </c>
      <c r="L43" s="55">
        <v>0</v>
      </c>
      <c r="M43" s="55">
        <v>58.8</v>
      </c>
      <c r="N43" s="78">
        <v>116.4</v>
      </c>
      <c r="O43" s="78">
        <v>8148</v>
      </c>
      <c r="P43" s="62"/>
      <c r="Q43" s="80">
        <f>N43*30</f>
        <v>3492</v>
      </c>
    </row>
    <row r="44" spans="1:17" s="63" customFormat="1" ht="24.95" customHeight="1">
      <c r="A44" s="83"/>
      <c r="B44" s="113" t="s">
        <v>177</v>
      </c>
      <c r="C44" s="112" t="s">
        <v>234</v>
      </c>
      <c r="D44" s="112" t="s">
        <v>235</v>
      </c>
      <c r="E44" s="112">
        <v>2015</v>
      </c>
      <c r="F44" s="112" t="s">
        <v>240</v>
      </c>
      <c r="G44" s="111" t="s">
        <v>237</v>
      </c>
      <c r="H44" s="112">
        <v>48</v>
      </c>
      <c r="I44" s="55">
        <v>0.6</v>
      </c>
      <c r="J44" s="55">
        <v>48</v>
      </c>
      <c r="K44" s="55">
        <v>0.3</v>
      </c>
      <c r="L44" s="55">
        <v>0</v>
      </c>
      <c r="M44" s="55">
        <v>57.6</v>
      </c>
      <c r="N44" s="78"/>
      <c r="O44" s="78"/>
      <c r="P44" s="62"/>
      <c r="Q44" s="80"/>
    </row>
    <row r="45" spans="1:17" s="63" customFormat="1" ht="24.95" customHeight="1">
      <c r="A45" s="83"/>
      <c r="B45" s="113" t="s">
        <v>116</v>
      </c>
      <c r="C45" s="112" t="s">
        <v>234</v>
      </c>
      <c r="D45" s="112" t="s">
        <v>235</v>
      </c>
      <c r="E45" s="112">
        <v>2015</v>
      </c>
      <c r="F45" s="112" t="s">
        <v>241</v>
      </c>
      <c r="G45" s="111" t="s">
        <v>237</v>
      </c>
      <c r="H45" s="112">
        <v>49</v>
      </c>
      <c r="I45" s="55">
        <v>0.6</v>
      </c>
      <c r="J45" s="55">
        <v>49</v>
      </c>
      <c r="K45" s="55">
        <v>0.3</v>
      </c>
      <c r="L45" s="55">
        <v>0</v>
      </c>
      <c r="M45" s="55">
        <v>58.8</v>
      </c>
      <c r="N45" s="78">
        <v>112.8</v>
      </c>
      <c r="O45" s="78">
        <v>7896</v>
      </c>
      <c r="P45" s="62"/>
      <c r="Q45" s="80">
        <f>N45*30</f>
        <v>3384</v>
      </c>
    </row>
    <row r="46" spans="1:17" s="63" customFormat="1" ht="24.95" customHeight="1">
      <c r="A46" s="83"/>
      <c r="B46" s="113" t="s">
        <v>116</v>
      </c>
      <c r="C46" s="112" t="s">
        <v>234</v>
      </c>
      <c r="D46" s="112" t="s">
        <v>235</v>
      </c>
      <c r="E46" s="112">
        <v>2015</v>
      </c>
      <c r="F46" s="112" t="s">
        <v>242</v>
      </c>
      <c r="G46" s="111" t="s">
        <v>237</v>
      </c>
      <c r="H46" s="112">
        <v>45</v>
      </c>
      <c r="I46" s="55">
        <v>0.6</v>
      </c>
      <c r="J46" s="55">
        <v>45</v>
      </c>
      <c r="K46" s="55">
        <v>0.3</v>
      </c>
      <c r="L46" s="55">
        <v>0</v>
      </c>
      <c r="M46" s="55">
        <v>54</v>
      </c>
      <c r="N46" s="78"/>
      <c r="O46" s="78"/>
      <c r="P46" s="62"/>
      <c r="Q46" s="80"/>
    </row>
    <row r="47" spans="1:17" s="61" customFormat="1" ht="24.95" customHeight="1">
      <c r="A47" s="83"/>
      <c r="B47" s="90" t="s">
        <v>243</v>
      </c>
      <c r="C47" s="55" t="s">
        <v>244</v>
      </c>
      <c r="D47" s="55" t="s">
        <v>245</v>
      </c>
      <c r="E47" s="55" t="s">
        <v>41</v>
      </c>
      <c r="F47" s="55" t="s">
        <v>246</v>
      </c>
      <c r="G47" s="55">
        <v>1</v>
      </c>
      <c r="H47" s="55">
        <v>54</v>
      </c>
      <c r="I47" s="55">
        <v>0.6</v>
      </c>
      <c r="J47" s="55">
        <v>27</v>
      </c>
      <c r="K47" s="55">
        <v>0.3</v>
      </c>
      <c r="L47" s="55">
        <v>0</v>
      </c>
      <c r="M47" s="55">
        <v>16.2</v>
      </c>
      <c r="N47" s="78">
        <v>43.2</v>
      </c>
      <c r="O47" s="78">
        <v>3024</v>
      </c>
      <c r="P47" s="60"/>
      <c r="Q47" s="80">
        <f>N47*30</f>
        <v>1296</v>
      </c>
    </row>
    <row r="48" spans="1:17" s="61" customFormat="1" ht="24.95" customHeight="1">
      <c r="A48" s="83"/>
      <c r="B48" s="90" t="s">
        <v>243</v>
      </c>
      <c r="C48" s="53" t="s">
        <v>244</v>
      </c>
      <c r="D48" s="33" t="s">
        <v>271</v>
      </c>
      <c r="E48" s="53" t="s">
        <v>41</v>
      </c>
      <c r="F48" s="89" t="s">
        <v>272</v>
      </c>
      <c r="G48" s="55">
        <v>1</v>
      </c>
      <c r="H48" s="55">
        <v>54</v>
      </c>
      <c r="I48" s="55">
        <v>0.6</v>
      </c>
      <c r="J48" s="55">
        <v>27</v>
      </c>
      <c r="K48" s="55">
        <v>0.3</v>
      </c>
      <c r="L48" s="55">
        <v>0</v>
      </c>
      <c r="M48" s="55">
        <f t="shared" ref="M48:M55" si="0">G48*I48*J48</f>
        <v>16.2</v>
      </c>
      <c r="N48" s="78"/>
      <c r="O48" s="78"/>
      <c r="P48" s="60"/>
      <c r="Q48" s="80"/>
    </row>
    <row r="49" spans="1:17" s="61" customFormat="1" ht="24.95" customHeight="1">
      <c r="A49" s="83"/>
      <c r="B49" s="90" t="s">
        <v>243</v>
      </c>
      <c r="C49" s="53" t="s">
        <v>244</v>
      </c>
      <c r="D49" s="33" t="s">
        <v>271</v>
      </c>
      <c r="E49" s="53" t="s">
        <v>41</v>
      </c>
      <c r="F49" s="89" t="s">
        <v>273</v>
      </c>
      <c r="G49" s="55">
        <v>1</v>
      </c>
      <c r="H49" s="55">
        <v>54</v>
      </c>
      <c r="I49" s="55">
        <v>0.6</v>
      </c>
      <c r="J49" s="55">
        <v>18</v>
      </c>
      <c r="K49" s="55">
        <v>0.3</v>
      </c>
      <c r="L49" s="55">
        <v>0</v>
      </c>
      <c r="M49" s="55">
        <f t="shared" si="0"/>
        <v>10.799999999999999</v>
      </c>
      <c r="N49" s="78"/>
      <c r="O49" s="78"/>
      <c r="P49" s="60"/>
      <c r="Q49" s="80"/>
    </row>
    <row r="50" spans="1:17" s="61" customFormat="1" ht="24.95" customHeight="1">
      <c r="A50" s="83"/>
      <c r="B50" s="90" t="s">
        <v>123</v>
      </c>
      <c r="C50" s="53" t="s">
        <v>244</v>
      </c>
      <c r="D50" s="33" t="s">
        <v>271</v>
      </c>
      <c r="E50" s="53" t="s">
        <v>41</v>
      </c>
      <c r="F50" s="89" t="s">
        <v>274</v>
      </c>
      <c r="G50" s="55">
        <v>1</v>
      </c>
      <c r="H50" s="55">
        <v>54</v>
      </c>
      <c r="I50" s="55">
        <v>0.6</v>
      </c>
      <c r="J50" s="55">
        <v>27</v>
      </c>
      <c r="K50" s="55">
        <v>0.3</v>
      </c>
      <c r="L50" s="55">
        <v>0</v>
      </c>
      <c r="M50" s="55">
        <f t="shared" si="0"/>
        <v>16.2</v>
      </c>
      <c r="N50" s="78">
        <v>42</v>
      </c>
      <c r="O50" s="78">
        <v>2940</v>
      </c>
      <c r="P50" s="60"/>
      <c r="Q50" s="80">
        <f>N50*30</f>
        <v>1260</v>
      </c>
    </row>
    <row r="51" spans="1:17" s="61" customFormat="1" ht="24.95" customHeight="1">
      <c r="A51" s="83"/>
      <c r="B51" s="90" t="s">
        <v>123</v>
      </c>
      <c r="C51" s="53" t="s">
        <v>244</v>
      </c>
      <c r="D51" s="33" t="s">
        <v>271</v>
      </c>
      <c r="E51" s="53" t="s">
        <v>41</v>
      </c>
      <c r="F51" s="89" t="s">
        <v>275</v>
      </c>
      <c r="G51" s="55">
        <v>1</v>
      </c>
      <c r="H51" s="55">
        <v>49</v>
      </c>
      <c r="I51" s="55">
        <v>0.6</v>
      </c>
      <c r="J51" s="55">
        <v>25</v>
      </c>
      <c r="K51" s="55">
        <v>0.3</v>
      </c>
      <c r="L51" s="55">
        <v>0</v>
      </c>
      <c r="M51" s="55">
        <f t="shared" si="0"/>
        <v>15</v>
      </c>
      <c r="N51" s="78"/>
      <c r="O51" s="78"/>
      <c r="P51" s="60"/>
      <c r="Q51" s="80"/>
    </row>
    <row r="52" spans="1:17" s="61" customFormat="1" ht="24.95" customHeight="1">
      <c r="A52" s="83"/>
      <c r="B52" s="90" t="s">
        <v>123</v>
      </c>
      <c r="C52" s="53" t="s">
        <v>244</v>
      </c>
      <c r="D52" s="33" t="s">
        <v>271</v>
      </c>
      <c r="E52" s="53" t="s">
        <v>41</v>
      </c>
      <c r="F52" s="89" t="s">
        <v>273</v>
      </c>
      <c r="G52" s="55">
        <v>1</v>
      </c>
      <c r="H52" s="55">
        <v>54</v>
      </c>
      <c r="I52" s="55">
        <v>0.6</v>
      </c>
      <c r="J52" s="55">
        <v>18</v>
      </c>
      <c r="K52" s="55">
        <v>0.3</v>
      </c>
      <c r="L52" s="55">
        <v>0</v>
      </c>
      <c r="M52" s="55">
        <f t="shared" si="0"/>
        <v>10.799999999999999</v>
      </c>
      <c r="N52" s="78"/>
      <c r="O52" s="78"/>
      <c r="P52" s="60"/>
      <c r="Q52" s="80"/>
    </row>
    <row r="53" spans="1:17" s="61" customFormat="1" ht="24.95" customHeight="1">
      <c r="A53" s="83"/>
      <c r="B53" s="90" t="s">
        <v>81</v>
      </c>
      <c r="C53" s="53" t="s">
        <v>244</v>
      </c>
      <c r="D53" s="33" t="s">
        <v>271</v>
      </c>
      <c r="E53" s="53" t="s">
        <v>41</v>
      </c>
      <c r="F53" s="89" t="s">
        <v>275</v>
      </c>
      <c r="G53" s="55">
        <v>1</v>
      </c>
      <c r="H53" s="55">
        <v>49</v>
      </c>
      <c r="I53" s="55">
        <v>0.6</v>
      </c>
      <c r="J53" s="55">
        <v>24</v>
      </c>
      <c r="K53" s="55">
        <v>0.3</v>
      </c>
      <c r="L53" s="55">
        <v>0</v>
      </c>
      <c r="M53" s="55">
        <f t="shared" si="0"/>
        <v>14.399999999999999</v>
      </c>
      <c r="N53" s="78">
        <v>41.4</v>
      </c>
      <c r="O53" s="78">
        <v>2898</v>
      </c>
      <c r="P53" s="60"/>
      <c r="Q53" s="80">
        <f>N53*30</f>
        <v>1242</v>
      </c>
    </row>
    <row r="54" spans="1:17" s="61" customFormat="1" ht="24.95" customHeight="1">
      <c r="A54" s="83"/>
      <c r="B54" s="90" t="s">
        <v>81</v>
      </c>
      <c r="C54" s="53" t="s">
        <v>244</v>
      </c>
      <c r="D54" s="33" t="s">
        <v>271</v>
      </c>
      <c r="E54" s="53" t="s">
        <v>41</v>
      </c>
      <c r="F54" s="89" t="s">
        <v>272</v>
      </c>
      <c r="G54" s="55">
        <v>1</v>
      </c>
      <c r="H54" s="55">
        <v>54</v>
      </c>
      <c r="I54" s="55">
        <v>0.6</v>
      </c>
      <c r="J54" s="55">
        <v>27</v>
      </c>
      <c r="K54" s="55">
        <v>0.3</v>
      </c>
      <c r="L54" s="55">
        <v>0</v>
      </c>
      <c r="M54" s="55">
        <f t="shared" si="0"/>
        <v>16.2</v>
      </c>
      <c r="N54" s="78"/>
      <c r="O54" s="78"/>
      <c r="P54" s="60"/>
      <c r="Q54" s="80"/>
    </row>
    <row r="55" spans="1:17" s="61" customFormat="1" ht="24.95" customHeight="1">
      <c r="A55" s="83"/>
      <c r="B55" s="90" t="s">
        <v>81</v>
      </c>
      <c r="C55" s="53" t="s">
        <v>244</v>
      </c>
      <c r="D55" s="33" t="s">
        <v>271</v>
      </c>
      <c r="E55" s="53" t="s">
        <v>41</v>
      </c>
      <c r="F55" s="89" t="s">
        <v>273</v>
      </c>
      <c r="G55" s="55">
        <v>1</v>
      </c>
      <c r="H55" s="55">
        <v>54</v>
      </c>
      <c r="I55" s="55">
        <v>0.6</v>
      </c>
      <c r="J55" s="55">
        <v>18</v>
      </c>
      <c r="K55" s="55">
        <v>0.3</v>
      </c>
      <c r="L55" s="55">
        <v>0</v>
      </c>
      <c r="M55" s="55">
        <f t="shared" si="0"/>
        <v>10.799999999999999</v>
      </c>
      <c r="N55" s="78"/>
      <c r="O55" s="78"/>
      <c r="P55" s="60"/>
      <c r="Q55" s="80"/>
    </row>
    <row r="56" spans="1:17" s="61" customFormat="1" ht="24.95" customHeight="1">
      <c r="A56" s="83"/>
      <c r="B56" s="114" t="s">
        <v>247</v>
      </c>
      <c r="C56" s="53" t="s">
        <v>244</v>
      </c>
      <c r="D56" s="33" t="s">
        <v>271</v>
      </c>
      <c r="E56" s="53" t="s">
        <v>41</v>
      </c>
      <c r="F56" s="89" t="s">
        <v>274</v>
      </c>
      <c r="G56" s="55">
        <v>1</v>
      </c>
      <c r="H56" s="55">
        <v>54</v>
      </c>
      <c r="I56" s="55">
        <v>0.6</v>
      </c>
      <c r="J56" s="55">
        <v>50</v>
      </c>
      <c r="K56" s="55">
        <v>0.3</v>
      </c>
      <c r="L56" s="55">
        <v>4</v>
      </c>
      <c r="M56" s="55">
        <f t="shared" ref="M56:M59" si="1">G56*I56*J56+G56*K56*L56</f>
        <v>31.2</v>
      </c>
      <c r="N56" s="78">
        <v>123</v>
      </c>
      <c r="O56" s="78">
        <v>8610</v>
      </c>
      <c r="P56" s="60"/>
      <c r="Q56" s="80">
        <f>N56*30</f>
        <v>3690</v>
      </c>
    </row>
    <row r="57" spans="1:17" s="61" customFormat="1" ht="24.95" customHeight="1">
      <c r="A57" s="83"/>
      <c r="B57" s="114"/>
      <c r="C57" s="53" t="s">
        <v>244</v>
      </c>
      <c r="D57" s="33" t="s">
        <v>271</v>
      </c>
      <c r="E57" s="53" t="s">
        <v>41</v>
      </c>
      <c r="F57" s="89" t="s">
        <v>275</v>
      </c>
      <c r="G57" s="55">
        <v>1</v>
      </c>
      <c r="H57" s="55">
        <v>49</v>
      </c>
      <c r="I57" s="55">
        <v>0.6</v>
      </c>
      <c r="J57" s="55">
        <v>49</v>
      </c>
      <c r="K57" s="55">
        <v>0.3</v>
      </c>
      <c r="L57" s="55">
        <v>0</v>
      </c>
      <c r="M57" s="55">
        <f t="shared" si="1"/>
        <v>29.4</v>
      </c>
      <c r="N57" s="78"/>
      <c r="O57" s="78"/>
      <c r="P57" s="60"/>
      <c r="Q57" s="80"/>
    </row>
    <row r="58" spans="1:17" s="61" customFormat="1" ht="24.95" customHeight="1">
      <c r="A58" s="83"/>
      <c r="B58" s="114"/>
      <c r="C58" s="53" t="s">
        <v>244</v>
      </c>
      <c r="D58" s="33" t="s">
        <v>271</v>
      </c>
      <c r="E58" s="53" t="s">
        <v>41</v>
      </c>
      <c r="F58" s="89" t="s">
        <v>272</v>
      </c>
      <c r="G58" s="55">
        <v>1</v>
      </c>
      <c r="H58" s="55">
        <v>54</v>
      </c>
      <c r="I58" s="55">
        <v>0.6</v>
      </c>
      <c r="J58" s="55">
        <v>50</v>
      </c>
      <c r="K58" s="55">
        <v>0.3</v>
      </c>
      <c r="L58" s="55">
        <v>4</v>
      </c>
      <c r="M58" s="55">
        <f t="shared" si="1"/>
        <v>31.2</v>
      </c>
      <c r="N58" s="78"/>
      <c r="O58" s="78"/>
      <c r="P58" s="60"/>
      <c r="Q58" s="80"/>
    </row>
    <row r="59" spans="1:17" s="61" customFormat="1" ht="24.95" customHeight="1">
      <c r="A59" s="83"/>
      <c r="B59" s="114"/>
      <c r="C59" s="53" t="s">
        <v>244</v>
      </c>
      <c r="D59" s="33" t="s">
        <v>271</v>
      </c>
      <c r="E59" s="53" t="s">
        <v>41</v>
      </c>
      <c r="F59" s="89" t="s">
        <v>273</v>
      </c>
      <c r="G59" s="55">
        <v>1</v>
      </c>
      <c r="H59" s="55">
        <v>54</v>
      </c>
      <c r="I59" s="55">
        <v>0.6</v>
      </c>
      <c r="J59" s="55">
        <v>50</v>
      </c>
      <c r="K59" s="55">
        <v>0.3</v>
      </c>
      <c r="L59" s="55">
        <v>4</v>
      </c>
      <c r="M59" s="55">
        <f t="shared" si="1"/>
        <v>31.2</v>
      </c>
      <c r="N59" s="78"/>
      <c r="O59" s="78"/>
      <c r="P59" s="60"/>
      <c r="Q59" s="80"/>
    </row>
    <row r="60" spans="1:17" s="61" customFormat="1" ht="24.95" customHeight="1">
      <c r="A60" s="83"/>
      <c r="B60" s="90" t="s">
        <v>107</v>
      </c>
      <c r="C60" s="53" t="s">
        <v>248</v>
      </c>
      <c r="D60" s="33" t="s">
        <v>249</v>
      </c>
      <c r="E60" s="53" t="s">
        <v>41</v>
      </c>
      <c r="F60" s="89" t="s">
        <v>276</v>
      </c>
      <c r="G60" s="55">
        <v>2</v>
      </c>
      <c r="H60" s="55">
        <v>50</v>
      </c>
      <c r="I60" s="55">
        <v>0.6</v>
      </c>
      <c r="J60" s="55">
        <v>25</v>
      </c>
      <c r="K60" s="55">
        <v>0.3</v>
      </c>
      <c r="L60" s="55">
        <v>0</v>
      </c>
      <c r="M60" s="55">
        <f t="shared" ref="M60:M71" si="2">G60*I60*J60</f>
        <v>30</v>
      </c>
      <c r="N60" s="115">
        <v>91.2</v>
      </c>
      <c r="O60" s="78">
        <v>6384</v>
      </c>
      <c r="P60" s="60"/>
      <c r="Q60" s="80">
        <f>N60*30</f>
        <v>2736</v>
      </c>
    </row>
    <row r="61" spans="1:17" s="61" customFormat="1" ht="24.95" customHeight="1">
      <c r="A61" s="83"/>
      <c r="B61" s="90" t="s">
        <v>107</v>
      </c>
      <c r="C61" s="53" t="s">
        <v>248</v>
      </c>
      <c r="D61" s="33" t="s">
        <v>249</v>
      </c>
      <c r="E61" s="53" t="s">
        <v>41</v>
      </c>
      <c r="F61" s="89" t="s">
        <v>277</v>
      </c>
      <c r="G61" s="55">
        <v>2</v>
      </c>
      <c r="H61" s="55">
        <v>52</v>
      </c>
      <c r="I61" s="55">
        <v>0.6</v>
      </c>
      <c r="J61" s="55">
        <v>26</v>
      </c>
      <c r="K61" s="55">
        <v>0.3</v>
      </c>
      <c r="L61" s="55">
        <v>0</v>
      </c>
      <c r="M61" s="55">
        <f t="shared" si="2"/>
        <v>31.2</v>
      </c>
      <c r="N61" s="115"/>
      <c r="O61" s="78"/>
      <c r="P61" s="60"/>
      <c r="Q61" s="80"/>
    </row>
    <row r="62" spans="1:17" s="61" customFormat="1" ht="24.95" customHeight="1">
      <c r="A62" s="83"/>
      <c r="B62" s="90" t="s">
        <v>107</v>
      </c>
      <c r="C62" s="53" t="s">
        <v>248</v>
      </c>
      <c r="D62" s="33" t="s">
        <v>249</v>
      </c>
      <c r="E62" s="53" t="s">
        <v>41</v>
      </c>
      <c r="F62" s="89" t="s">
        <v>274</v>
      </c>
      <c r="G62" s="55">
        <v>2</v>
      </c>
      <c r="H62" s="55">
        <v>50</v>
      </c>
      <c r="I62" s="55">
        <v>0.6</v>
      </c>
      <c r="J62" s="55">
        <v>25</v>
      </c>
      <c r="K62" s="55">
        <v>0.3</v>
      </c>
      <c r="L62" s="55">
        <v>0</v>
      </c>
      <c r="M62" s="55">
        <f t="shared" si="2"/>
        <v>30</v>
      </c>
      <c r="N62" s="115"/>
      <c r="O62" s="78"/>
      <c r="P62" s="60"/>
      <c r="Q62" s="80"/>
    </row>
    <row r="63" spans="1:17" s="61" customFormat="1" ht="24.95" customHeight="1">
      <c r="A63" s="83"/>
      <c r="B63" s="90" t="s">
        <v>170</v>
      </c>
      <c r="C63" s="53" t="s">
        <v>248</v>
      </c>
      <c r="D63" s="33" t="s">
        <v>249</v>
      </c>
      <c r="E63" s="53" t="s">
        <v>41</v>
      </c>
      <c r="F63" s="55" t="s">
        <v>250</v>
      </c>
      <c r="G63" s="55">
        <v>2</v>
      </c>
      <c r="H63" s="55">
        <v>50</v>
      </c>
      <c r="I63" s="55">
        <v>0.6</v>
      </c>
      <c r="J63" s="55">
        <v>25</v>
      </c>
      <c r="K63" s="55">
        <v>0.3</v>
      </c>
      <c r="L63" s="55">
        <v>0</v>
      </c>
      <c r="M63" s="55">
        <f t="shared" si="2"/>
        <v>30</v>
      </c>
      <c r="N63" s="78">
        <v>91.2</v>
      </c>
      <c r="O63" s="78">
        <v>6384</v>
      </c>
      <c r="P63" s="60"/>
      <c r="Q63" s="80">
        <f>N63*30</f>
        <v>2736</v>
      </c>
    </row>
    <row r="64" spans="1:17" s="61" customFormat="1" ht="24.95" customHeight="1">
      <c r="A64" s="83"/>
      <c r="B64" s="90" t="s">
        <v>170</v>
      </c>
      <c r="C64" s="53" t="s">
        <v>248</v>
      </c>
      <c r="D64" s="33" t="s">
        <v>249</v>
      </c>
      <c r="E64" s="53" t="s">
        <v>41</v>
      </c>
      <c r="F64" s="89" t="s">
        <v>277</v>
      </c>
      <c r="G64" s="55">
        <v>2</v>
      </c>
      <c r="H64" s="55">
        <v>52</v>
      </c>
      <c r="I64" s="55">
        <v>0.6</v>
      </c>
      <c r="J64" s="55">
        <v>26</v>
      </c>
      <c r="K64" s="55">
        <v>0.3</v>
      </c>
      <c r="L64" s="55">
        <v>0</v>
      </c>
      <c r="M64" s="55">
        <f t="shared" si="2"/>
        <v>31.2</v>
      </c>
      <c r="N64" s="78"/>
      <c r="O64" s="78"/>
      <c r="P64" s="60"/>
      <c r="Q64" s="80"/>
    </row>
    <row r="65" spans="1:17" s="61" customFormat="1" ht="24.95" customHeight="1">
      <c r="A65" s="83"/>
      <c r="B65" s="90" t="s">
        <v>170</v>
      </c>
      <c r="C65" s="53" t="s">
        <v>248</v>
      </c>
      <c r="D65" s="33" t="s">
        <v>249</v>
      </c>
      <c r="E65" s="53" t="s">
        <v>41</v>
      </c>
      <c r="F65" s="89" t="s">
        <v>274</v>
      </c>
      <c r="G65" s="55">
        <v>2</v>
      </c>
      <c r="H65" s="55">
        <v>50</v>
      </c>
      <c r="I65" s="55">
        <v>0.6</v>
      </c>
      <c r="J65" s="55">
        <v>25</v>
      </c>
      <c r="K65" s="55">
        <v>0.3</v>
      </c>
      <c r="L65" s="55">
        <v>0</v>
      </c>
      <c r="M65" s="55">
        <f t="shared" si="2"/>
        <v>30</v>
      </c>
      <c r="N65" s="78"/>
      <c r="O65" s="78"/>
      <c r="P65" s="60"/>
      <c r="Q65" s="80"/>
    </row>
    <row r="66" spans="1:17" s="61" customFormat="1" ht="24.95" customHeight="1">
      <c r="A66" s="83"/>
      <c r="B66" s="90" t="s">
        <v>152</v>
      </c>
      <c r="C66" s="53" t="s">
        <v>248</v>
      </c>
      <c r="D66" s="33" t="s">
        <v>249</v>
      </c>
      <c r="E66" s="53" t="s">
        <v>41</v>
      </c>
      <c r="F66" s="89" t="s">
        <v>278</v>
      </c>
      <c r="G66" s="55">
        <v>2</v>
      </c>
      <c r="H66" s="55">
        <v>51</v>
      </c>
      <c r="I66" s="55">
        <v>0.6</v>
      </c>
      <c r="J66" s="55">
        <v>26</v>
      </c>
      <c r="K66" s="55">
        <v>0.3</v>
      </c>
      <c r="L66" s="55">
        <v>0</v>
      </c>
      <c r="M66" s="55">
        <f t="shared" si="2"/>
        <v>31.2</v>
      </c>
      <c r="N66" s="78">
        <v>90</v>
      </c>
      <c r="O66" s="78">
        <v>6300</v>
      </c>
      <c r="P66" s="60"/>
      <c r="Q66" s="80">
        <f>N66*30</f>
        <v>2700</v>
      </c>
    </row>
    <row r="67" spans="1:17" s="61" customFormat="1" ht="24.95" customHeight="1">
      <c r="A67" s="83"/>
      <c r="B67" s="90" t="s">
        <v>152</v>
      </c>
      <c r="C67" s="53" t="s">
        <v>248</v>
      </c>
      <c r="D67" s="33" t="s">
        <v>249</v>
      </c>
      <c r="E67" s="53" t="s">
        <v>41</v>
      </c>
      <c r="F67" s="89" t="s">
        <v>279</v>
      </c>
      <c r="G67" s="55">
        <v>2</v>
      </c>
      <c r="H67" s="55">
        <v>50</v>
      </c>
      <c r="I67" s="55">
        <v>0.6</v>
      </c>
      <c r="J67" s="55">
        <v>25</v>
      </c>
      <c r="K67" s="55">
        <v>0.3</v>
      </c>
      <c r="L67" s="55">
        <v>0</v>
      </c>
      <c r="M67" s="55">
        <f t="shared" si="2"/>
        <v>30</v>
      </c>
      <c r="N67" s="78"/>
      <c r="O67" s="78"/>
      <c r="P67" s="60"/>
      <c r="Q67" s="80"/>
    </row>
    <row r="68" spans="1:17" s="61" customFormat="1" ht="24.95" customHeight="1">
      <c r="A68" s="83"/>
      <c r="B68" s="90" t="s">
        <v>152</v>
      </c>
      <c r="C68" s="53" t="s">
        <v>248</v>
      </c>
      <c r="D68" s="33" t="s">
        <v>249</v>
      </c>
      <c r="E68" s="53" t="s">
        <v>41</v>
      </c>
      <c r="F68" s="89" t="s">
        <v>275</v>
      </c>
      <c r="G68" s="55">
        <v>2</v>
      </c>
      <c r="H68" s="55">
        <v>49</v>
      </c>
      <c r="I68" s="55">
        <v>0.6</v>
      </c>
      <c r="J68" s="55">
        <v>24</v>
      </c>
      <c r="K68" s="55">
        <v>0.3</v>
      </c>
      <c r="L68" s="55">
        <v>0</v>
      </c>
      <c r="M68" s="55">
        <f t="shared" si="2"/>
        <v>28.799999999999997</v>
      </c>
      <c r="N68" s="78"/>
      <c r="O68" s="78"/>
      <c r="P68" s="60"/>
      <c r="Q68" s="80"/>
    </row>
    <row r="69" spans="1:17" s="61" customFormat="1" ht="24.95" customHeight="1">
      <c r="A69" s="83"/>
      <c r="B69" s="90" t="s">
        <v>166</v>
      </c>
      <c r="C69" s="53" t="s">
        <v>248</v>
      </c>
      <c r="D69" s="33" t="s">
        <v>249</v>
      </c>
      <c r="E69" s="53" t="s">
        <v>41</v>
      </c>
      <c r="F69" s="89" t="s">
        <v>278</v>
      </c>
      <c r="G69" s="55">
        <v>2</v>
      </c>
      <c r="H69" s="55">
        <v>51</v>
      </c>
      <c r="I69" s="55">
        <v>0.6</v>
      </c>
      <c r="J69" s="55">
        <v>25</v>
      </c>
      <c r="K69" s="55">
        <v>0.3</v>
      </c>
      <c r="L69" s="55">
        <v>0</v>
      </c>
      <c r="M69" s="55">
        <f t="shared" si="2"/>
        <v>30</v>
      </c>
      <c r="N69" s="78">
        <v>90</v>
      </c>
      <c r="O69" s="78">
        <v>6300</v>
      </c>
      <c r="P69" s="60"/>
      <c r="Q69" s="80">
        <f>N69*30</f>
        <v>2700</v>
      </c>
    </row>
    <row r="70" spans="1:17" s="61" customFormat="1" ht="24.95" customHeight="1">
      <c r="A70" s="83"/>
      <c r="B70" s="90" t="s">
        <v>166</v>
      </c>
      <c r="C70" s="53" t="s">
        <v>248</v>
      </c>
      <c r="D70" s="33" t="s">
        <v>249</v>
      </c>
      <c r="E70" s="53" t="s">
        <v>41</v>
      </c>
      <c r="F70" s="89" t="s">
        <v>279</v>
      </c>
      <c r="G70" s="55">
        <v>2</v>
      </c>
      <c r="H70" s="55">
        <v>50</v>
      </c>
      <c r="I70" s="55">
        <v>0.6</v>
      </c>
      <c r="J70" s="55">
        <v>25</v>
      </c>
      <c r="K70" s="55">
        <v>0.3</v>
      </c>
      <c r="L70" s="55">
        <v>0</v>
      </c>
      <c r="M70" s="55">
        <f t="shared" si="2"/>
        <v>30</v>
      </c>
      <c r="N70" s="78"/>
      <c r="O70" s="78"/>
      <c r="P70" s="60"/>
      <c r="Q70" s="80"/>
    </row>
    <row r="71" spans="1:17" s="61" customFormat="1" ht="24.95" customHeight="1">
      <c r="A71" s="83"/>
      <c r="B71" s="90" t="s">
        <v>166</v>
      </c>
      <c r="C71" s="53" t="s">
        <v>248</v>
      </c>
      <c r="D71" s="33" t="s">
        <v>249</v>
      </c>
      <c r="E71" s="53" t="s">
        <v>41</v>
      </c>
      <c r="F71" s="89" t="s">
        <v>275</v>
      </c>
      <c r="G71" s="55">
        <v>2</v>
      </c>
      <c r="H71" s="55">
        <v>49</v>
      </c>
      <c r="I71" s="55">
        <v>0.6</v>
      </c>
      <c r="J71" s="55">
        <v>25</v>
      </c>
      <c r="K71" s="55">
        <v>0.3</v>
      </c>
      <c r="L71" s="55">
        <v>0</v>
      </c>
      <c r="M71" s="55">
        <f t="shared" si="2"/>
        <v>30</v>
      </c>
      <c r="N71" s="78"/>
      <c r="O71" s="78"/>
      <c r="P71" s="60"/>
      <c r="Q71" s="80"/>
    </row>
    <row r="72" spans="1:17" s="61" customFormat="1" ht="24.95" customHeight="1">
      <c r="A72" s="83"/>
      <c r="B72" s="90" t="s">
        <v>197</v>
      </c>
      <c r="C72" s="53" t="s">
        <v>251</v>
      </c>
      <c r="D72" s="89" t="s">
        <v>252</v>
      </c>
      <c r="E72" s="53" t="s">
        <v>41</v>
      </c>
      <c r="F72" s="89" t="s">
        <v>272</v>
      </c>
      <c r="G72" s="55">
        <v>2</v>
      </c>
      <c r="H72" s="53">
        <v>53</v>
      </c>
      <c r="I72" s="55">
        <v>0.6</v>
      </c>
      <c r="J72" s="55">
        <v>50</v>
      </c>
      <c r="K72" s="55">
        <v>0.3</v>
      </c>
      <c r="L72" s="55">
        <v>3</v>
      </c>
      <c r="M72" s="55">
        <f>G72*I72*J72+G72*K72*L72</f>
        <v>61.8</v>
      </c>
      <c r="N72" s="78">
        <v>124.2</v>
      </c>
      <c r="O72" s="78">
        <v>8694</v>
      </c>
      <c r="P72" s="60"/>
      <c r="Q72" s="80">
        <f>N72*30</f>
        <v>3726</v>
      </c>
    </row>
    <row r="73" spans="1:17" s="61" customFormat="1" ht="24.95" customHeight="1">
      <c r="A73" s="116"/>
      <c r="B73" s="90"/>
      <c r="C73" s="53" t="s">
        <v>251</v>
      </c>
      <c r="D73" s="89" t="s">
        <v>252</v>
      </c>
      <c r="E73" s="53" t="s">
        <v>41</v>
      </c>
      <c r="F73" s="89" t="s">
        <v>273</v>
      </c>
      <c r="G73" s="55">
        <v>2</v>
      </c>
      <c r="H73" s="53">
        <v>54</v>
      </c>
      <c r="I73" s="55">
        <v>0.6</v>
      </c>
      <c r="J73" s="55">
        <v>50</v>
      </c>
      <c r="K73" s="55">
        <v>0.3</v>
      </c>
      <c r="L73" s="55">
        <v>4</v>
      </c>
      <c r="M73" s="55">
        <f>G73*I73*J73+G73*K73*L73</f>
        <v>62.4</v>
      </c>
      <c r="N73" s="78"/>
      <c r="O73" s="78"/>
      <c r="P73" s="60"/>
      <c r="Q73" s="80"/>
    </row>
    <row r="74" spans="1:17" s="47" customFormat="1">
      <c r="A74" s="64"/>
      <c r="B74" s="7"/>
      <c r="C74" s="8"/>
      <c r="D74" s="64"/>
      <c r="E74" s="64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</row>
  </sheetData>
  <mergeCells count="82">
    <mergeCell ref="B69:B71"/>
    <mergeCell ref="B72:B73"/>
    <mergeCell ref="A1:Q1"/>
    <mergeCell ref="B56:B59"/>
    <mergeCell ref="B60:B62"/>
    <mergeCell ref="B63:B65"/>
    <mergeCell ref="B66:B68"/>
    <mergeCell ref="B43:B44"/>
    <mergeCell ref="B45:B46"/>
    <mergeCell ref="B47:B49"/>
    <mergeCell ref="B50:B52"/>
    <mergeCell ref="B53:B55"/>
    <mergeCell ref="N3:N8"/>
    <mergeCell ref="O3:O8"/>
    <mergeCell ref="N9:N14"/>
    <mergeCell ref="O9:O14"/>
    <mergeCell ref="A3:A73"/>
    <mergeCell ref="B3:B8"/>
    <mergeCell ref="B9:B14"/>
    <mergeCell ref="B15:B20"/>
    <mergeCell ref="B21:B26"/>
    <mergeCell ref="B27:B29"/>
    <mergeCell ref="B30:B32"/>
    <mergeCell ref="B33:B35"/>
    <mergeCell ref="B36:B38"/>
    <mergeCell ref="B41:B42"/>
    <mergeCell ref="N15:N20"/>
    <mergeCell ref="O15:O20"/>
    <mergeCell ref="N21:N26"/>
    <mergeCell ref="O21:O26"/>
    <mergeCell ref="N27:N29"/>
    <mergeCell ref="O27:O29"/>
    <mergeCell ref="N30:N32"/>
    <mergeCell ref="O30:O32"/>
    <mergeCell ref="N33:N35"/>
    <mergeCell ref="O33:O35"/>
    <mergeCell ref="N36:N38"/>
    <mergeCell ref="O36:O38"/>
    <mergeCell ref="N41:N42"/>
    <mergeCell ref="O41:O42"/>
    <mergeCell ref="N43:N44"/>
    <mergeCell ref="O43:O44"/>
    <mergeCell ref="N45:N46"/>
    <mergeCell ref="O45:O46"/>
    <mergeCell ref="N47:N49"/>
    <mergeCell ref="O47:O49"/>
    <mergeCell ref="N50:N52"/>
    <mergeCell ref="O50:O52"/>
    <mergeCell ref="N53:N55"/>
    <mergeCell ref="O53:O55"/>
    <mergeCell ref="O72:O73"/>
    <mergeCell ref="N56:N59"/>
    <mergeCell ref="O56:O59"/>
    <mergeCell ref="N60:N62"/>
    <mergeCell ref="O60:O62"/>
    <mergeCell ref="N63:N65"/>
    <mergeCell ref="O63:O65"/>
    <mergeCell ref="Q53:Q55"/>
    <mergeCell ref="Q3:Q8"/>
    <mergeCell ref="Q9:Q14"/>
    <mergeCell ref="Q15:Q20"/>
    <mergeCell ref="Q21:Q26"/>
    <mergeCell ref="Q27:Q29"/>
    <mergeCell ref="Q30:Q32"/>
    <mergeCell ref="Q33:Q35"/>
    <mergeCell ref="Q36:Q38"/>
    <mergeCell ref="N66:N68"/>
    <mergeCell ref="O66:O68"/>
    <mergeCell ref="N69:N71"/>
    <mergeCell ref="O69:O71"/>
    <mergeCell ref="N72:N73"/>
    <mergeCell ref="Q41:Q42"/>
    <mergeCell ref="Q43:Q44"/>
    <mergeCell ref="Q45:Q46"/>
    <mergeCell ref="Q47:Q49"/>
    <mergeCell ref="Q50:Q52"/>
    <mergeCell ref="Q72:Q73"/>
    <mergeCell ref="Q56:Q59"/>
    <mergeCell ref="Q60:Q62"/>
    <mergeCell ref="Q63:Q65"/>
    <mergeCell ref="Q66:Q68"/>
    <mergeCell ref="Q69:Q71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8"/>
  <sheetViews>
    <sheetView topLeftCell="A58" workbookViewId="0">
      <selection sqref="A1:L1"/>
    </sheetView>
  </sheetViews>
  <sheetFormatPr defaultRowHeight="12.75"/>
  <cols>
    <col min="2" max="2" width="23.28515625" customWidth="1"/>
    <col min="3" max="3" width="11.5703125" customWidth="1"/>
    <col min="5" max="5" width="19.85546875" customWidth="1"/>
  </cols>
  <sheetData>
    <row r="1" spans="1:12" s="26" customFormat="1" ht="36" customHeight="1">
      <c r="A1" s="85" t="s">
        <v>139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6" customFormat="1" ht="27">
      <c r="A2" s="27" t="s">
        <v>140</v>
      </c>
      <c r="B2" s="27" t="s">
        <v>1</v>
      </c>
      <c r="C2" s="27" t="s">
        <v>141</v>
      </c>
      <c r="D2" s="27" t="s">
        <v>5</v>
      </c>
      <c r="E2" s="27" t="s">
        <v>142</v>
      </c>
      <c r="F2" s="27" t="s">
        <v>143</v>
      </c>
      <c r="G2" s="27" t="s">
        <v>144</v>
      </c>
      <c r="H2" s="27" t="s">
        <v>145</v>
      </c>
      <c r="I2" s="27" t="s">
        <v>12</v>
      </c>
      <c r="J2" s="27" t="s">
        <v>146</v>
      </c>
      <c r="K2" s="27" t="s">
        <v>147</v>
      </c>
      <c r="L2" s="28" t="s">
        <v>148</v>
      </c>
    </row>
    <row r="3" spans="1:12" s="26" customFormat="1" ht="24.95" customHeight="1">
      <c r="A3" s="29">
        <v>1</v>
      </c>
      <c r="B3" s="29" t="s">
        <v>149</v>
      </c>
      <c r="C3" s="29" t="s">
        <v>122</v>
      </c>
      <c r="D3" s="30" t="s">
        <v>150</v>
      </c>
      <c r="E3" s="30" t="s">
        <v>151</v>
      </c>
      <c r="F3" s="31">
        <v>14</v>
      </c>
      <c r="G3" s="31">
        <v>0.9</v>
      </c>
      <c r="H3" s="32">
        <v>7</v>
      </c>
      <c r="I3" s="33">
        <f t="shared" ref="I3:I66" si="0">F3*G3*H3</f>
        <v>88.2</v>
      </c>
      <c r="J3" s="33">
        <v>6174</v>
      </c>
      <c r="K3" s="34"/>
      <c r="L3" s="35">
        <f>I3*30</f>
        <v>2646</v>
      </c>
    </row>
    <row r="4" spans="1:12" s="43" customFormat="1" ht="24.95" customHeight="1">
      <c r="A4" s="36">
        <v>2</v>
      </c>
      <c r="B4" s="36" t="s">
        <v>149</v>
      </c>
      <c r="C4" s="36" t="s">
        <v>152</v>
      </c>
      <c r="D4" s="37" t="s">
        <v>150</v>
      </c>
      <c r="E4" s="37" t="s">
        <v>151</v>
      </c>
      <c r="F4" s="38">
        <v>14</v>
      </c>
      <c r="G4" s="38">
        <v>0.9</v>
      </c>
      <c r="H4" s="39">
        <v>7</v>
      </c>
      <c r="I4" s="40">
        <f t="shared" si="0"/>
        <v>88.2</v>
      </c>
      <c r="J4" s="40">
        <v>6174</v>
      </c>
      <c r="K4" s="41"/>
      <c r="L4" s="42">
        <f t="shared" ref="L4:L67" si="1">I4*30</f>
        <v>2646</v>
      </c>
    </row>
    <row r="5" spans="1:12" s="43" customFormat="1" ht="24.95" customHeight="1">
      <c r="A5" s="36">
        <v>3</v>
      </c>
      <c r="B5" s="36" t="s">
        <v>149</v>
      </c>
      <c r="C5" s="36" t="s">
        <v>82</v>
      </c>
      <c r="D5" s="37" t="s">
        <v>150</v>
      </c>
      <c r="E5" s="37" t="s">
        <v>151</v>
      </c>
      <c r="F5" s="38">
        <v>14</v>
      </c>
      <c r="G5" s="38">
        <v>0.9</v>
      </c>
      <c r="H5" s="39">
        <v>5</v>
      </c>
      <c r="I5" s="40">
        <f t="shared" si="0"/>
        <v>63</v>
      </c>
      <c r="J5" s="40">
        <v>4410</v>
      </c>
      <c r="K5" s="41"/>
      <c r="L5" s="42">
        <f t="shared" si="1"/>
        <v>1890</v>
      </c>
    </row>
    <row r="6" spans="1:12" s="43" customFormat="1" ht="24.95" customHeight="1">
      <c r="A6" s="36">
        <v>4</v>
      </c>
      <c r="B6" s="36" t="s">
        <v>149</v>
      </c>
      <c r="C6" s="36" t="s">
        <v>116</v>
      </c>
      <c r="D6" s="37" t="s">
        <v>150</v>
      </c>
      <c r="E6" s="37" t="s">
        <v>151</v>
      </c>
      <c r="F6" s="38">
        <v>14</v>
      </c>
      <c r="G6" s="38">
        <v>0.9</v>
      </c>
      <c r="H6" s="39">
        <v>7</v>
      </c>
      <c r="I6" s="40">
        <f t="shared" si="0"/>
        <v>88.2</v>
      </c>
      <c r="J6" s="40">
        <v>6174</v>
      </c>
      <c r="K6" s="41"/>
      <c r="L6" s="42">
        <f t="shared" si="1"/>
        <v>2646</v>
      </c>
    </row>
    <row r="7" spans="1:12" s="43" customFormat="1" ht="24.95" customHeight="1">
      <c r="A7" s="36">
        <v>5</v>
      </c>
      <c r="B7" s="36" t="s">
        <v>149</v>
      </c>
      <c r="C7" s="36" t="s">
        <v>38</v>
      </c>
      <c r="D7" s="37" t="s">
        <v>150</v>
      </c>
      <c r="E7" s="37" t="s">
        <v>151</v>
      </c>
      <c r="F7" s="38">
        <v>14</v>
      </c>
      <c r="G7" s="38">
        <v>0.9</v>
      </c>
      <c r="H7" s="39">
        <v>6</v>
      </c>
      <c r="I7" s="40">
        <f t="shared" si="0"/>
        <v>75.599999999999994</v>
      </c>
      <c r="J7" s="40">
        <v>5292</v>
      </c>
      <c r="K7" s="41"/>
      <c r="L7" s="42">
        <f t="shared" si="1"/>
        <v>2268</v>
      </c>
    </row>
    <row r="8" spans="1:12" s="43" customFormat="1" ht="24.95" customHeight="1">
      <c r="A8" s="36">
        <v>6</v>
      </c>
      <c r="B8" s="36" t="s">
        <v>149</v>
      </c>
      <c r="C8" s="36" t="s">
        <v>153</v>
      </c>
      <c r="D8" s="37" t="s">
        <v>150</v>
      </c>
      <c r="E8" s="37" t="s">
        <v>151</v>
      </c>
      <c r="F8" s="38">
        <v>14</v>
      </c>
      <c r="G8" s="38">
        <v>0.9</v>
      </c>
      <c r="H8" s="39">
        <v>6</v>
      </c>
      <c r="I8" s="40">
        <f t="shared" si="0"/>
        <v>75.599999999999994</v>
      </c>
      <c r="J8" s="40">
        <v>5292</v>
      </c>
      <c r="K8" s="41"/>
      <c r="L8" s="42">
        <f t="shared" si="1"/>
        <v>2268</v>
      </c>
    </row>
    <row r="9" spans="1:12" s="43" customFormat="1" ht="24.95" customHeight="1">
      <c r="A9" s="36">
        <v>7</v>
      </c>
      <c r="B9" s="36" t="s">
        <v>149</v>
      </c>
      <c r="C9" s="36" t="s">
        <v>154</v>
      </c>
      <c r="D9" s="37" t="s">
        <v>150</v>
      </c>
      <c r="E9" s="37" t="s">
        <v>151</v>
      </c>
      <c r="F9" s="38">
        <v>14</v>
      </c>
      <c r="G9" s="38">
        <v>0.9</v>
      </c>
      <c r="H9" s="39">
        <v>5</v>
      </c>
      <c r="I9" s="40">
        <f t="shared" si="0"/>
        <v>63</v>
      </c>
      <c r="J9" s="40">
        <v>4410</v>
      </c>
      <c r="K9" s="41"/>
      <c r="L9" s="42">
        <f t="shared" si="1"/>
        <v>1890</v>
      </c>
    </row>
    <row r="10" spans="1:12" s="43" customFormat="1" ht="24.95" customHeight="1">
      <c r="A10" s="36">
        <v>8</v>
      </c>
      <c r="B10" s="36" t="s">
        <v>149</v>
      </c>
      <c r="C10" s="36" t="s">
        <v>155</v>
      </c>
      <c r="D10" s="37" t="s">
        <v>150</v>
      </c>
      <c r="E10" s="37" t="s">
        <v>151</v>
      </c>
      <c r="F10" s="38">
        <v>14</v>
      </c>
      <c r="G10" s="38">
        <v>0.9</v>
      </c>
      <c r="H10" s="39">
        <v>6</v>
      </c>
      <c r="I10" s="40">
        <f t="shared" si="0"/>
        <v>75.599999999999994</v>
      </c>
      <c r="J10" s="40">
        <v>5292</v>
      </c>
      <c r="K10" s="41"/>
      <c r="L10" s="42">
        <f t="shared" si="1"/>
        <v>2268</v>
      </c>
    </row>
    <row r="11" spans="1:12" s="43" customFormat="1" ht="24.95" customHeight="1">
      <c r="A11" s="36">
        <v>9</v>
      </c>
      <c r="B11" s="36" t="s">
        <v>149</v>
      </c>
      <c r="C11" s="36" t="s">
        <v>43</v>
      </c>
      <c r="D11" s="37" t="s">
        <v>150</v>
      </c>
      <c r="E11" s="37" t="s">
        <v>156</v>
      </c>
      <c r="F11" s="38">
        <v>14</v>
      </c>
      <c r="G11" s="38">
        <v>0.9</v>
      </c>
      <c r="H11" s="39">
        <v>7</v>
      </c>
      <c r="I11" s="40">
        <f t="shared" si="0"/>
        <v>88.2</v>
      </c>
      <c r="J11" s="40">
        <v>6174</v>
      </c>
      <c r="K11" s="41"/>
      <c r="L11" s="42">
        <f t="shared" si="1"/>
        <v>2646</v>
      </c>
    </row>
    <row r="12" spans="1:12" s="43" customFormat="1" ht="24.95" customHeight="1">
      <c r="A12" s="36">
        <v>10</v>
      </c>
      <c r="B12" s="36" t="s">
        <v>149</v>
      </c>
      <c r="C12" s="36" t="s">
        <v>46</v>
      </c>
      <c r="D12" s="37" t="s">
        <v>150</v>
      </c>
      <c r="E12" s="37" t="s">
        <v>151</v>
      </c>
      <c r="F12" s="38">
        <v>14</v>
      </c>
      <c r="G12" s="38">
        <v>0.9</v>
      </c>
      <c r="H12" s="39">
        <v>7</v>
      </c>
      <c r="I12" s="40">
        <f t="shared" si="0"/>
        <v>88.2</v>
      </c>
      <c r="J12" s="40">
        <v>6174</v>
      </c>
      <c r="K12" s="41"/>
      <c r="L12" s="42">
        <f t="shared" si="1"/>
        <v>2646</v>
      </c>
    </row>
    <row r="13" spans="1:12" s="43" customFormat="1" ht="24.95" customHeight="1">
      <c r="A13" s="36">
        <v>11</v>
      </c>
      <c r="B13" s="36" t="s">
        <v>149</v>
      </c>
      <c r="C13" s="36" t="s">
        <v>157</v>
      </c>
      <c r="D13" s="37" t="s">
        <v>150</v>
      </c>
      <c r="E13" s="37" t="s">
        <v>156</v>
      </c>
      <c r="F13" s="38">
        <v>14</v>
      </c>
      <c r="G13" s="38">
        <v>0.9</v>
      </c>
      <c r="H13" s="39">
        <v>7</v>
      </c>
      <c r="I13" s="40">
        <f t="shared" si="0"/>
        <v>88.2</v>
      </c>
      <c r="J13" s="40">
        <v>6174</v>
      </c>
      <c r="K13" s="41"/>
      <c r="L13" s="42">
        <f t="shared" si="1"/>
        <v>2646</v>
      </c>
    </row>
    <row r="14" spans="1:12" s="43" customFormat="1" ht="24.95" customHeight="1">
      <c r="A14" s="36">
        <v>12</v>
      </c>
      <c r="B14" s="36" t="s">
        <v>149</v>
      </c>
      <c r="C14" s="36" t="s">
        <v>158</v>
      </c>
      <c r="D14" s="37" t="s">
        <v>150</v>
      </c>
      <c r="E14" s="37" t="s">
        <v>151</v>
      </c>
      <c r="F14" s="38">
        <v>14</v>
      </c>
      <c r="G14" s="38">
        <v>0.9</v>
      </c>
      <c r="H14" s="39">
        <v>8</v>
      </c>
      <c r="I14" s="40">
        <f t="shared" si="0"/>
        <v>100.8</v>
      </c>
      <c r="J14" s="40">
        <v>7056</v>
      </c>
      <c r="K14" s="41"/>
      <c r="L14" s="42">
        <f t="shared" si="1"/>
        <v>3024</v>
      </c>
    </row>
    <row r="15" spans="1:12" s="43" customFormat="1" ht="24.95" customHeight="1">
      <c r="A15" s="36">
        <v>13</v>
      </c>
      <c r="B15" s="36" t="s">
        <v>149</v>
      </c>
      <c r="C15" s="36" t="s">
        <v>104</v>
      </c>
      <c r="D15" s="37" t="s">
        <v>150</v>
      </c>
      <c r="E15" s="37" t="s">
        <v>151</v>
      </c>
      <c r="F15" s="38">
        <v>14</v>
      </c>
      <c r="G15" s="38">
        <v>0.9</v>
      </c>
      <c r="H15" s="39">
        <v>4</v>
      </c>
      <c r="I15" s="40">
        <f t="shared" si="0"/>
        <v>50.4</v>
      </c>
      <c r="J15" s="40">
        <v>3528</v>
      </c>
      <c r="K15" s="41"/>
      <c r="L15" s="42">
        <f t="shared" si="1"/>
        <v>1512</v>
      </c>
    </row>
    <row r="16" spans="1:12" s="43" customFormat="1" ht="24.95" customHeight="1">
      <c r="A16" s="36">
        <v>14</v>
      </c>
      <c r="B16" s="36" t="s">
        <v>149</v>
      </c>
      <c r="C16" s="36" t="s">
        <v>159</v>
      </c>
      <c r="D16" s="37" t="s">
        <v>150</v>
      </c>
      <c r="E16" s="37" t="s">
        <v>151</v>
      </c>
      <c r="F16" s="38">
        <v>14</v>
      </c>
      <c r="G16" s="38">
        <v>0.9</v>
      </c>
      <c r="H16" s="39">
        <v>7</v>
      </c>
      <c r="I16" s="40">
        <f t="shared" si="0"/>
        <v>88.2</v>
      </c>
      <c r="J16" s="40">
        <v>6174</v>
      </c>
      <c r="K16" s="41"/>
      <c r="L16" s="42">
        <f t="shared" si="1"/>
        <v>2646</v>
      </c>
    </row>
    <row r="17" spans="1:12" s="43" customFormat="1" ht="24.95" customHeight="1">
      <c r="A17" s="36">
        <v>15</v>
      </c>
      <c r="B17" s="36" t="s">
        <v>149</v>
      </c>
      <c r="C17" s="36" t="s">
        <v>99</v>
      </c>
      <c r="D17" s="37" t="s">
        <v>150</v>
      </c>
      <c r="E17" s="37" t="s">
        <v>151</v>
      </c>
      <c r="F17" s="38">
        <v>14</v>
      </c>
      <c r="G17" s="38">
        <v>0.9</v>
      </c>
      <c r="H17" s="39">
        <v>6</v>
      </c>
      <c r="I17" s="40">
        <f t="shared" si="0"/>
        <v>75.599999999999994</v>
      </c>
      <c r="J17" s="40">
        <v>5292</v>
      </c>
      <c r="K17" s="41"/>
      <c r="L17" s="42">
        <f t="shared" si="1"/>
        <v>2268</v>
      </c>
    </row>
    <row r="18" spans="1:12" s="43" customFormat="1" ht="24.95" customHeight="1">
      <c r="A18" s="36">
        <v>16</v>
      </c>
      <c r="B18" s="36" t="s">
        <v>149</v>
      </c>
      <c r="C18" s="36" t="s">
        <v>64</v>
      </c>
      <c r="D18" s="37" t="s">
        <v>150</v>
      </c>
      <c r="E18" s="37" t="s">
        <v>156</v>
      </c>
      <c r="F18" s="38">
        <v>14</v>
      </c>
      <c r="G18" s="38">
        <v>0.9</v>
      </c>
      <c r="H18" s="39">
        <v>6</v>
      </c>
      <c r="I18" s="40">
        <f t="shared" si="0"/>
        <v>75.599999999999994</v>
      </c>
      <c r="J18" s="40">
        <v>5292</v>
      </c>
      <c r="K18" s="41"/>
      <c r="L18" s="42">
        <f t="shared" si="1"/>
        <v>2268</v>
      </c>
    </row>
    <row r="19" spans="1:12" s="43" customFormat="1" ht="24.95" customHeight="1">
      <c r="A19" s="36">
        <v>17</v>
      </c>
      <c r="B19" s="36" t="s">
        <v>149</v>
      </c>
      <c r="C19" s="36" t="s">
        <v>160</v>
      </c>
      <c r="D19" s="37" t="s">
        <v>150</v>
      </c>
      <c r="E19" s="37" t="s">
        <v>151</v>
      </c>
      <c r="F19" s="38">
        <v>14</v>
      </c>
      <c r="G19" s="38">
        <v>0.9</v>
      </c>
      <c r="H19" s="39">
        <v>2</v>
      </c>
      <c r="I19" s="40">
        <f t="shared" si="0"/>
        <v>25.2</v>
      </c>
      <c r="J19" s="40">
        <f>I19*70</f>
        <v>1764</v>
      </c>
      <c r="K19" s="41"/>
      <c r="L19" s="42">
        <f t="shared" si="1"/>
        <v>756</v>
      </c>
    </row>
    <row r="20" spans="1:12" s="43" customFormat="1" ht="24.95" customHeight="1">
      <c r="A20" s="36">
        <v>17</v>
      </c>
      <c r="B20" s="36" t="s">
        <v>149</v>
      </c>
      <c r="C20" s="36" t="s">
        <v>161</v>
      </c>
      <c r="D20" s="37" t="s">
        <v>150</v>
      </c>
      <c r="E20" s="37" t="s">
        <v>151</v>
      </c>
      <c r="F20" s="38">
        <v>14</v>
      </c>
      <c r="G20" s="38">
        <v>0.9</v>
      </c>
      <c r="H20" s="39">
        <v>2</v>
      </c>
      <c r="I20" s="40">
        <f t="shared" si="0"/>
        <v>25.2</v>
      </c>
      <c r="J20" s="40">
        <f>I20*70</f>
        <v>1764</v>
      </c>
      <c r="K20" s="41"/>
      <c r="L20" s="42">
        <f t="shared" si="1"/>
        <v>756</v>
      </c>
    </row>
    <row r="21" spans="1:12" s="43" customFormat="1" ht="24.95" customHeight="1">
      <c r="A21" s="36">
        <v>17</v>
      </c>
      <c r="B21" s="36" t="s">
        <v>149</v>
      </c>
      <c r="C21" s="36" t="s">
        <v>162</v>
      </c>
      <c r="D21" s="37" t="s">
        <v>150</v>
      </c>
      <c r="E21" s="37" t="s">
        <v>151</v>
      </c>
      <c r="F21" s="38">
        <v>14</v>
      </c>
      <c r="G21" s="38">
        <v>0.9</v>
      </c>
      <c r="H21" s="39">
        <v>2</v>
      </c>
      <c r="I21" s="40">
        <f t="shared" si="0"/>
        <v>25.2</v>
      </c>
      <c r="J21" s="40">
        <f>I21*70</f>
        <v>1764</v>
      </c>
      <c r="K21" s="41"/>
      <c r="L21" s="42">
        <f t="shared" si="1"/>
        <v>756</v>
      </c>
    </row>
    <row r="22" spans="1:12" s="43" customFormat="1" ht="24.95" customHeight="1">
      <c r="A22" s="36">
        <v>18</v>
      </c>
      <c r="B22" s="36" t="s">
        <v>149</v>
      </c>
      <c r="C22" s="36" t="s">
        <v>163</v>
      </c>
      <c r="D22" s="37" t="s">
        <v>150</v>
      </c>
      <c r="E22" s="37" t="s">
        <v>164</v>
      </c>
      <c r="F22" s="38">
        <v>14</v>
      </c>
      <c r="G22" s="38">
        <v>0.9</v>
      </c>
      <c r="H22" s="39">
        <v>5</v>
      </c>
      <c r="I22" s="40">
        <f t="shared" si="0"/>
        <v>63</v>
      </c>
      <c r="J22" s="40">
        <v>4410</v>
      </c>
      <c r="K22" s="41"/>
      <c r="L22" s="42">
        <f t="shared" si="1"/>
        <v>1890</v>
      </c>
    </row>
    <row r="23" spans="1:12" s="43" customFormat="1" ht="24.95" customHeight="1">
      <c r="A23" s="36">
        <v>19</v>
      </c>
      <c r="B23" s="36" t="s">
        <v>149</v>
      </c>
      <c r="C23" s="36" t="s">
        <v>165</v>
      </c>
      <c r="D23" s="37" t="s">
        <v>150</v>
      </c>
      <c r="E23" s="37" t="s">
        <v>156</v>
      </c>
      <c r="F23" s="38">
        <v>14</v>
      </c>
      <c r="G23" s="38">
        <v>0.9</v>
      </c>
      <c r="H23" s="39">
        <v>6</v>
      </c>
      <c r="I23" s="40">
        <f t="shared" si="0"/>
        <v>75.599999999999994</v>
      </c>
      <c r="J23" s="40">
        <v>5292</v>
      </c>
      <c r="K23" s="41"/>
      <c r="L23" s="42">
        <f t="shared" si="1"/>
        <v>2268</v>
      </c>
    </row>
    <row r="24" spans="1:12" s="43" customFormat="1" ht="24.95" customHeight="1">
      <c r="A24" s="36">
        <v>20</v>
      </c>
      <c r="B24" s="36" t="s">
        <v>149</v>
      </c>
      <c r="C24" s="36" t="s">
        <v>166</v>
      </c>
      <c r="D24" s="37" t="s">
        <v>150</v>
      </c>
      <c r="E24" s="37" t="s">
        <v>164</v>
      </c>
      <c r="F24" s="38">
        <v>14</v>
      </c>
      <c r="G24" s="38">
        <v>0.9</v>
      </c>
      <c r="H24" s="39">
        <v>6</v>
      </c>
      <c r="I24" s="40">
        <f t="shared" si="0"/>
        <v>75.599999999999994</v>
      </c>
      <c r="J24" s="40">
        <v>5292</v>
      </c>
      <c r="K24" s="41"/>
      <c r="L24" s="42">
        <f t="shared" si="1"/>
        <v>2268</v>
      </c>
    </row>
    <row r="25" spans="1:12" s="43" customFormat="1" ht="24.95" customHeight="1">
      <c r="A25" s="36">
        <v>21</v>
      </c>
      <c r="B25" s="36" t="s">
        <v>149</v>
      </c>
      <c r="C25" s="36" t="s">
        <v>167</v>
      </c>
      <c r="D25" s="37" t="s">
        <v>150</v>
      </c>
      <c r="E25" s="37" t="s">
        <v>151</v>
      </c>
      <c r="F25" s="38">
        <v>14</v>
      </c>
      <c r="G25" s="38">
        <v>0.9</v>
      </c>
      <c r="H25" s="39">
        <v>6</v>
      </c>
      <c r="I25" s="40">
        <f t="shared" si="0"/>
        <v>75.599999999999994</v>
      </c>
      <c r="J25" s="40">
        <v>5292</v>
      </c>
      <c r="K25" s="41"/>
      <c r="L25" s="42">
        <f t="shared" si="1"/>
        <v>2268</v>
      </c>
    </row>
    <row r="26" spans="1:12" s="43" customFormat="1" ht="24.95" customHeight="1">
      <c r="A26" s="36">
        <v>22</v>
      </c>
      <c r="B26" s="36" t="s">
        <v>149</v>
      </c>
      <c r="C26" s="36" t="s">
        <v>117</v>
      </c>
      <c r="D26" s="37" t="s">
        <v>150</v>
      </c>
      <c r="E26" s="37" t="s">
        <v>164</v>
      </c>
      <c r="F26" s="38">
        <v>14</v>
      </c>
      <c r="G26" s="38">
        <v>0.9</v>
      </c>
      <c r="H26" s="39">
        <v>6</v>
      </c>
      <c r="I26" s="40">
        <f t="shared" si="0"/>
        <v>75.599999999999994</v>
      </c>
      <c r="J26" s="40">
        <v>5292</v>
      </c>
      <c r="K26" s="41"/>
      <c r="L26" s="42">
        <f t="shared" si="1"/>
        <v>2268</v>
      </c>
    </row>
    <row r="27" spans="1:12" s="43" customFormat="1" ht="24.95" customHeight="1">
      <c r="A27" s="36">
        <v>23</v>
      </c>
      <c r="B27" s="36" t="s">
        <v>149</v>
      </c>
      <c r="C27" s="36" t="s">
        <v>168</v>
      </c>
      <c r="D27" s="37" t="s">
        <v>150</v>
      </c>
      <c r="E27" s="37" t="s">
        <v>151</v>
      </c>
      <c r="F27" s="38">
        <v>14</v>
      </c>
      <c r="G27" s="38">
        <v>0.9</v>
      </c>
      <c r="H27" s="39">
        <v>5</v>
      </c>
      <c r="I27" s="40">
        <f t="shared" si="0"/>
        <v>63</v>
      </c>
      <c r="J27" s="40">
        <v>4410</v>
      </c>
      <c r="K27" s="41"/>
      <c r="L27" s="42">
        <f t="shared" si="1"/>
        <v>1890</v>
      </c>
    </row>
    <row r="28" spans="1:12" s="43" customFormat="1" ht="24.95" customHeight="1">
      <c r="A28" s="36">
        <v>24</v>
      </c>
      <c r="B28" s="36" t="s">
        <v>149</v>
      </c>
      <c r="C28" s="36" t="s">
        <v>169</v>
      </c>
      <c r="D28" s="37" t="s">
        <v>150</v>
      </c>
      <c r="E28" s="37" t="s">
        <v>164</v>
      </c>
      <c r="F28" s="38">
        <v>14</v>
      </c>
      <c r="G28" s="38">
        <v>0.9</v>
      </c>
      <c r="H28" s="39">
        <v>5</v>
      </c>
      <c r="I28" s="40">
        <f t="shared" si="0"/>
        <v>63</v>
      </c>
      <c r="J28" s="40">
        <v>4410</v>
      </c>
      <c r="K28" s="41"/>
      <c r="L28" s="42">
        <f t="shared" si="1"/>
        <v>1890</v>
      </c>
    </row>
    <row r="29" spans="1:12" s="43" customFormat="1" ht="24.95" customHeight="1">
      <c r="A29" s="36">
        <v>25</v>
      </c>
      <c r="B29" s="36" t="s">
        <v>149</v>
      </c>
      <c r="C29" s="36" t="s">
        <v>170</v>
      </c>
      <c r="D29" s="37" t="s">
        <v>150</v>
      </c>
      <c r="E29" s="37" t="s">
        <v>164</v>
      </c>
      <c r="F29" s="38">
        <v>14</v>
      </c>
      <c r="G29" s="38">
        <v>0.9</v>
      </c>
      <c r="H29" s="39">
        <v>4</v>
      </c>
      <c r="I29" s="40">
        <f t="shared" si="0"/>
        <v>50.4</v>
      </c>
      <c r="J29" s="40">
        <v>3528</v>
      </c>
      <c r="K29" s="41"/>
      <c r="L29" s="42">
        <f t="shared" si="1"/>
        <v>1512</v>
      </c>
    </row>
    <row r="30" spans="1:12" s="43" customFormat="1" ht="24.95" customHeight="1">
      <c r="A30" s="36">
        <v>26</v>
      </c>
      <c r="B30" s="36" t="s">
        <v>149</v>
      </c>
      <c r="C30" s="36" t="s">
        <v>171</v>
      </c>
      <c r="D30" s="37" t="s">
        <v>150</v>
      </c>
      <c r="E30" s="37" t="s">
        <v>156</v>
      </c>
      <c r="F30" s="38">
        <v>14</v>
      </c>
      <c r="G30" s="38">
        <v>0.9</v>
      </c>
      <c r="H30" s="39">
        <v>6</v>
      </c>
      <c r="I30" s="40">
        <f t="shared" si="0"/>
        <v>75.599999999999994</v>
      </c>
      <c r="J30" s="40">
        <v>5292</v>
      </c>
      <c r="K30" s="41"/>
      <c r="L30" s="42">
        <f t="shared" si="1"/>
        <v>2268</v>
      </c>
    </row>
    <row r="31" spans="1:12" s="43" customFormat="1" ht="24.95" customHeight="1">
      <c r="A31" s="36">
        <v>27</v>
      </c>
      <c r="B31" s="36" t="s">
        <v>149</v>
      </c>
      <c r="C31" s="36" t="s">
        <v>97</v>
      </c>
      <c r="D31" s="37" t="s">
        <v>150</v>
      </c>
      <c r="E31" s="37" t="s">
        <v>156</v>
      </c>
      <c r="F31" s="38">
        <v>14</v>
      </c>
      <c r="G31" s="38">
        <v>0.9</v>
      </c>
      <c r="H31" s="39">
        <v>8</v>
      </c>
      <c r="I31" s="40">
        <f t="shared" si="0"/>
        <v>100.8</v>
      </c>
      <c r="J31" s="40">
        <v>7056</v>
      </c>
      <c r="K31" s="41"/>
      <c r="L31" s="42">
        <f t="shared" si="1"/>
        <v>3024</v>
      </c>
    </row>
    <row r="32" spans="1:12" s="43" customFormat="1" ht="24.95" customHeight="1">
      <c r="A32" s="36">
        <v>28</v>
      </c>
      <c r="B32" s="36" t="s">
        <v>149</v>
      </c>
      <c r="C32" s="36" t="s">
        <v>107</v>
      </c>
      <c r="D32" s="37" t="s">
        <v>150</v>
      </c>
      <c r="E32" s="37" t="s">
        <v>151</v>
      </c>
      <c r="F32" s="38">
        <v>14</v>
      </c>
      <c r="G32" s="38">
        <v>0.9</v>
      </c>
      <c r="H32" s="39">
        <v>7</v>
      </c>
      <c r="I32" s="40">
        <f t="shared" si="0"/>
        <v>88.2</v>
      </c>
      <c r="J32" s="40">
        <v>6174</v>
      </c>
      <c r="K32" s="41"/>
      <c r="L32" s="42">
        <f t="shared" si="1"/>
        <v>2646</v>
      </c>
    </row>
    <row r="33" spans="1:12" s="43" customFormat="1" ht="24.95" customHeight="1">
      <c r="A33" s="36">
        <v>29</v>
      </c>
      <c r="B33" s="36" t="s">
        <v>149</v>
      </c>
      <c r="C33" s="36" t="s">
        <v>172</v>
      </c>
      <c r="D33" s="37" t="s">
        <v>150</v>
      </c>
      <c r="E33" s="37" t="s">
        <v>164</v>
      </c>
      <c r="F33" s="38">
        <v>14</v>
      </c>
      <c r="G33" s="38">
        <v>0.9</v>
      </c>
      <c r="H33" s="39">
        <v>6</v>
      </c>
      <c r="I33" s="40">
        <f t="shared" si="0"/>
        <v>75.599999999999994</v>
      </c>
      <c r="J33" s="40">
        <v>5292</v>
      </c>
      <c r="K33" s="41"/>
      <c r="L33" s="42">
        <f t="shared" si="1"/>
        <v>2268</v>
      </c>
    </row>
    <row r="34" spans="1:12" s="43" customFormat="1" ht="24.95" customHeight="1">
      <c r="A34" s="36">
        <v>30</v>
      </c>
      <c r="B34" s="36" t="s">
        <v>149</v>
      </c>
      <c r="C34" s="36" t="s">
        <v>173</v>
      </c>
      <c r="D34" s="37" t="s">
        <v>150</v>
      </c>
      <c r="E34" s="37" t="s">
        <v>151</v>
      </c>
      <c r="F34" s="38">
        <v>14</v>
      </c>
      <c r="G34" s="38">
        <v>0.9</v>
      </c>
      <c r="H34" s="39">
        <v>6</v>
      </c>
      <c r="I34" s="40">
        <f t="shared" si="0"/>
        <v>75.599999999999994</v>
      </c>
      <c r="J34" s="40">
        <v>5292</v>
      </c>
      <c r="K34" s="41"/>
      <c r="L34" s="42">
        <f t="shared" si="1"/>
        <v>2268</v>
      </c>
    </row>
    <row r="35" spans="1:12" s="43" customFormat="1" ht="24.95" customHeight="1">
      <c r="A35" s="36">
        <v>31</v>
      </c>
      <c r="B35" s="36" t="s">
        <v>149</v>
      </c>
      <c r="C35" s="36" t="s">
        <v>174</v>
      </c>
      <c r="D35" s="37" t="s">
        <v>150</v>
      </c>
      <c r="E35" s="37" t="s">
        <v>164</v>
      </c>
      <c r="F35" s="38">
        <v>14</v>
      </c>
      <c r="G35" s="38">
        <v>0.9</v>
      </c>
      <c r="H35" s="39">
        <v>7</v>
      </c>
      <c r="I35" s="40">
        <f t="shared" si="0"/>
        <v>88.2</v>
      </c>
      <c r="J35" s="40">
        <v>6174</v>
      </c>
      <c r="K35" s="41"/>
      <c r="L35" s="42">
        <f t="shared" si="1"/>
        <v>2646</v>
      </c>
    </row>
    <row r="36" spans="1:12" s="43" customFormat="1" ht="24.95" customHeight="1">
      <c r="A36" s="36">
        <v>32</v>
      </c>
      <c r="B36" s="36" t="s">
        <v>149</v>
      </c>
      <c r="C36" s="36" t="s">
        <v>175</v>
      </c>
      <c r="D36" s="37" t="s">
        <v>150</v>
      </c>
      <c r="E36" s="37" t="s">
        <v>164</v>
      </c>
      <c r="F36" s="38">
        <v>14</v>
      </c>
      <c r="G36" s="38">
        <v>0.9</v>
      </c>
      <c r="H36" s="39">
        <v>6</v>
      </c>
      <c r="I36" s="40">
        <f t="shared" si="0"/>
        <v>75.599999999999994</v>
      </c>
      <c r="J36" s="40">
        <v>5292</v>
      </c>
      <c r="K36" s="41"/>
      <c r="L36" s="42">
        <f t="shared" si="1"/>
        <v>2268</v>
      </c>
    </row>
    <row r="37" spans="1:12" s="43" customFormat="1" ht="24.95" customHeight="1">
      <c r="A37" s="36">
        <v>33</v>
      </c>
      <c r="B37" s="36" t="s">
        <v>149</v>
      </c>
      <c r="C37" s="36" t="s">
        <v>176</v>
      </c>
      <c r="D37" s="37" t="s">
        <v>150</v>
      </c>
      <c r="E37" s="37" t="s">
        <v>156</v>
      </c>
      <c r="F37" s="38">
        <v>14</v>
      </c>
      <c r="G37" s="38">
        <v>0.9</v>
      </c>
      <c r="H37" s="39">
        <v>6</v>
      </c>
      <c r="I37" s="40">
        <f t="shared" si="0"/>
        <v>75.599999999999994</v>
      </c>
      <c r="J37" s="40">
        <v>5292</v>
      </c>
      <c r="K37" s="41"/>
      <c r="L37" s="42">
        <f t="shared" si="1"/>
        <v>2268</v>
      </c>
    </row>
    <row r="38" spans="1:12" s="43" customFormat="1" ht="24.95" customHeight="1">
      <c r="A38" s="36">
        <v>34</v>
      </c>
      <c r="B38" s="36" t="s">
        <v>149</v>
      </c>
      <c r="C38" s="36" t="s">
        <v>53</v>
      </c>
      <c r="D38" s="37" t="s">
        <v>150</v>
      </c>
      <c r="E38" s="37" t="s">
        <v>164</v>
      </c>
      <c r="F38" s="38">
        <v>14</v>
      </c>
      <c r="G38" s="38">
        <v>0.9</v>
      </c>
      <c r="H38" s="39">
        <v>6</v>
      </c>
      <c r="I38" s="40">
        <f t="shared" si="0"/>
        <v>75.599999999999994</v>
      </c>
      <c r="J38" s="40">
        <v>5292</v>
      </c>
      <c r="K38" s="41"/>
      <c r="L38" s="42">
        <f t="shared" si="1"/>
        <v>2268</v>
      </c>
    </row>
    <row r="39" spans="1:12" s="43" customFormat="1" ht="24.95" customHeight="1">
      <c r="A39" s="36">
        <v>35</v>
      </c>
      <c r="B39" s="36" t="s">
        <v>149</v>
      </c>
      <c r="C39" s="36" t="s">
        <v>177</v>
      </c>
      <c r="D39" s="37" t="s">
        <v>150</v>
      </c>
      <c r="E39" s="37" t="s">
        <v>164</v>
      </c>
      <c r="F39" s="38">
        <v>14</v>
      </c>
      <c r="G39" s="38">
        <v>0.9</v>
      </c>
      <c r="H39" s="39">
        <v>6</v>
      </c>
      <c r="I39" s="40">
        <f t="shared" si="0"/>
        <v>75.599999999999994</v>
      </c>
      <c r="J39" s="40">
        <v>5292</v>
      </c>
      <c r="K39" s="41"/>
      <c r="L39" s="42">
        <f t="shared" si="1"/>
        <v>2268</v>
      </c>
    </row>
    <row r="40" spans="1:12" s="43" customFormat="1" ht="24.95" customHeight="1">
      <c r="A40" s="36">
        <v>36</v>
      </c>
      <c r="B40" s="36" t="s">
        <v>149</v>
      </c>
      <c r="C40" s="36" t="s">
        <v>178</v>
      </c>
      <c r="D40" s="37" t="s">
        <v>150</v>
      </c>
      <c r="E40" s="37" t="s">
        <v>164</v>
      </c>
      <c r="F40" s="38">
        <v>14</v>
      </c>
      <c r="G40" s="38">
        <v>0.9</v>
      </c>
      <c r="H40" s="39">
        <v>6</v>
      </c>
      <c r="I40" s="40">
        <f t="shared" si="0"/>
        <v>75.599999999999994</v>
      </c>
      <c r="J40" s="40">
        <v>5292</v>
      </c>
      <c r="K40" s="41"/>
      <c r="L40" s="42">
        <f t="shared" si="1"/>
        <v>2268</v>
      </c>
    </row>
    <row r="41" spans="1:12" s="43" customFormat="1" ht="24.95" customHeight="1">
      <c r="A41" s="36">
        <v>37</v>
      </c>
      <c r="B41" s="36" t="s">
        <v>149</v>
      </c>
      <c r="C41" s="36" t="s">
        <v>56</v>
      </c>
      <c r="D41" s="37" t="s">
        <v>150</v>
      </c>
      <c r="E41" s="37" t="s">
        <v>156</v>
      </c>
      <c r="F41" s="38">
        <v>14</v>
      </c>
      <c r="G41" s="38">
        <v>0.9</v>
      </c>
      <c r="H41" s="39">
        <v>6</v>
      </c>
      <c r="I41" s="40">
        <f t="shared" si="0"/>
        <v>75.599999999999994</v>
      </c>
      <c r="J41" s="40">
        <v>5292</v>
      </c>
      <c r="K41" s="41"/>
      <c r="L41" s="42">
        <f t="shared" si="1"/>
        <v>2268</v>
      </c>
    </row>
    <row r="42" spans="1:12" s="43" customFormat="1" ht="24.95" customHeight="1">
      <c r="A42" s="36">
        <v>38</v>
      </c>
      <c r="B42" s="36" t="s">
        <v>149</v>
      </c>
      <c r="C42" s="36" t="s">
        <v>179</v>
      </c>
      <c r="D42" s="37" t="s">
        <v>150</v>
      </c>
      <c r="E42" s="37" t="s">
        <v>151</v>
      </c>
      <c r="F42" s="38">
        <v>14</v>
      </c>
      <c r="G42" s="38">
        <v>0.9</v>
      </c>
      <c r="H42" s="39">
        <v>6</v>
      </c>
      <c r="I42" s="40">
        <f t="shared" si="0"/>
        <v>75.599999999999994</v>
      </c>
      <c r="J42" s="40">
        <v>5292</v>
      </c>
      <c r="K42" s="41"/>
      <c r="L42" s="42">
        <f t="shared" si="1"/>
        <v>2268</v>
      </c>
    </row>
    <row r="43" spans="1:12" s="43" customFormat="1" ht="24.95" customHeight="1">
      <c r="A43" s="36">
        <v>39</v>
      </c>
      <c r="B43" s="36" t="s">
        <v>149</v>
      </c>
      <c r="C43" s="36" t="s">
        <v>180</v>
      </c>
      <c r="D43" s="37" t="s">
        <v>150</v>
      </c>
      <c r="E43" s="37" t="s">
        <v>164</v>
      </c>
      <c r="F43" s="38">
        <v>14</v>
      </c>
      <c r="G43" s="38">
        <v>0.9</v>
      </c>
      <c r="H43" s="39">
        <v>5</v>
      </c>
      <c r="I43" s="40">
        <f t="shared" si="0"/>
        <v>63</v>
      </c>
      <c r="J43" s="40">
        <v>4410</v>
      </c>
      <c r="K43" s="41"/>
      <c r="L43" s="42">
        <f t="shared" si="1"/>
        <v>1890</v>
      </c>
    </row>
    <row r="44" spans="1:12" s="43" customFormat="1" ht="24.95" customHeight="1">
      <c r="A44" s="36">
        <v>40</v>
      </c>
      <c r="B44" s="36" t="s">
        <v>149</v>
      </c>
      <c r="C44" s="36" t="s">
        <v>20</v>
      </c>
      <c r="D44" s="37" t="s">
        <v>150</v>
      </c>
      <c r="E44" s="37" t="s">
        <v>151</v>
      </c>
      <c r="F44" s="38">
        <v>14</v>
      </c>
      <c r="G44" s="38">
        <v>0.9</v>
      </c>
      <c r="H44" s="39">
        <v>6</v>
      </c>
      <c r="I44" s="40">
        <f t="shared" si="0"/>
        <v>75.599999999999994</v>
      </c>
      <c r="J44" s="40">
        <v>5292</v>
      </c>
      <c r="K44" s="41"/>
      <c r="L44" s="42">
        <f t="shared" si="1"/>
        <v>2268</v>
      </c>
    </row>
    <row r="45" spans="1:12" s="43" customFormat="1" ht="24.95" customHeight="1">
      <c r="A45" s="36">
        <v>41</v>
      </c>
      <c r="B45" s="36" t="s">
        <v>149</v>
      </c>
      <c r="C45" s="36" t="s">
        <v>33</v>
      </c>
      <c r="D45" s="37" t="s">
        <v>150</v>
      </c>
      <c r="E45" s="37" t="s">
        <v>151</v>
      </c>
      <c r="F45" s="38">
        <v>14</v>
      </c>
      <c r="G45" s="38">
        <v>0.9</v>
      </c>
      <c r="H45" s="39">
        <v>6</v>
      </c>
      <c r="I45" s="40">
        <f t="shared" si="0"/>
        <v>75.599999999999994</v>
      </c>
      <c r="J45" s="40">
        <v>5292</v>
      </c>
      <c r="K45" s="41"/>
      <c r="L45" s="42">
        <f t="shared" si="1"/>
        <v>2268</v>
      </c>
    </row>
    <row r="46" spans="1:12" s="43" customFormat="1" ht="24.95" customHeight="1">
      <c r="A46" s="36">
        <v>42</v>
      </c>
      <c r="B46" s="36" t="s">
        <v>149</v>
      </c>
      <c r="C46" s="36" t="s">
        <v>181</v>
      </c>
      <c r="D46" s="37" t="s">
        <v>150</v>
      </c>
      <c r="E46" s="37" t="s">
        <v>151</v>
      </c>
      <c r="F46" s="38">
        <v>14</v>
      </c>
      <c r="G46" s="38">
        <v>0.9</v>
      </c>
      <c r="H46" s="39">
        <v>2</v>
      </c>
      <c r="I46" s="40">
        <f t="shared" si="0"/>
        <v>25.2</v>
      </c>
      <c r="J46" s="40">
        <v>1764</v>
      </c>
      <c r="K46" s="41"/>
      <c r="L46" s="42">
        <f t="shared" si="1"/>
        <v>756</v>
      </c>
    </row>
    <row r="47" spans="1:12" s="43" customFormat="1" ht="24.95" customHeight="1">
      <c r="A47" s="36">
        <v>43</v>
      </c>
      <c r="B47" s="36" t="s">
        <v>149</v>
      </c>
      <c r="C47" s="36" t="s">
        <v>182</v>
      </c>
      <c r="D47" s="37" t="s">
        <v>150</v>
      </c>
      <c r="E47" s="37" t="s">
        <v>151</v>
      </c>
      <c r="F47" s="38">
        <v>14</v>
      </c>
      <c r="G47" s="38">
        <v>0.9</v>
      </c>
      <c r="H47" s="39">
        <v>2</v>
      </c>
      <c r="I47" s="40">
        <f t="shared" si="0"/>
        <v>25.2</v>
      </c>
      <c r="J47" s="40">
        <v>1764</v>
      </c>
      <c r="K47" s="41"/>
      <c r="L47" s="42">
        <f t="shared" si="1"/>
        <v>756</v>
      </c>
    </row>
    <row r="48" spans="1:12" s="43" customFormat="1" ht="24.95" customHeight="1">
      <c r="A48" s="36">
        <v>44</v>
      </c>
      <c r="B48" s="36" t="s">
        <v>149</v>
      </c>
      <c r="C48" s="36" t="s">
        <v>126</v>
      </c>
      <c r="D48" s="37" t="s">
        <v>150</v>
      </c>
      <c r="E48" s="37" t="s">
        <v>183</v>
      </c>
      <c r="F48" s="38">
        <v>16</v>
      </c>
      <c r="G48" s="38">
        <v>0.9</v>
      </c>
      <c r="H48" s="39">
        <v>3</v>
      </c>
      <c r="I48" s="40">
        <f t="shared" si="0"/>
        <v>43.2</v>
      </c>
      <c r="J48" s="40">
        <v>3024</v>
      </c>
      <c r="K48" s="41"/>
      <c r="L48" s="42">
        <f t="shared" si="1"/>
        <v>1296</v>
      </c>
    </row>
    <row r="49" spans="1:12" s="43" customFormat="1" ht="24.95" customHeight="1">
      <c r="A49" s="36">
        <v>45</v>
      </c>
      <c r="B49" s="36" t="s">
        <v>149</v>
      </c>
      <c r="C49" s="36" t="s">
        <v>74</v>
      </c>
      <c r="D49" s="37" t="s">
        <v>150</v>
      </c>
      <c r="E49" s="37" t="s">
        <v>183</v>
      </c>
      <c r="F49" s="38">
        <v>16</v>
      </c>
      <c r="G49" s="38">
        <v>0.9</v>
      </c>
      <c r="H49" s="39">
        <v>4</v>
      </c>
      <c r="I49" s="40">
        <f t="shared" si="0"/>
        <v>57.6</v>
      </c>
      <c r="J49" s="40">
        <v>4032</v>
      </c>
      <c r="K49" s="41"/>
      <c r="L49" s="42">
        <f t="shared" si="1"/>
        <v>1728</v>
      </c>
    </row>
    <row r="50" spans="1:12" s="43" customFormat="1" ht="24.95" customHeight="1">
      <c r="A50" s="36">
        <v>46</v>
      </c>
      <c r="B50" s="36" t="s">
        <v>149</v>
      </c>
      <c r="C50" s="36" t="s">
        <v>184</v>
      </c>
      <c r="D50" s="37" t="s">
        <v>150</v>
      </c>
      <c r="E50" s="37" t="s">
        <v>183</v>
      </c>
      <c r="F50" s="38">
        <v>16</v>
      </c>
      <c r="G50" s="38">
        <v>0.9</v>
      </c>
      <c r="H50" s="39">
        <v>3</v>
      </c>
      <c r="I50" s="40">
        <f t="shared" si="0"/>
        <v>43.2</v>
      </c>
      <c r="J50" s="40">
        <v>3024</v>
      </c>
      <c r="K50" s="41"/>
      <c r="L50" s="42">
        <f t="shared" si="1"/>
        <v>1296</v>
      </c>
    </row>
    <row r="51" spans="1:12" s="43" customFormat="1" ht="24.95" customHeight="1">
      <c r="A51" s="36">
        <v>47</v>
      </c>
      <c r="B51" s="36" t="s">
        <v>149</v>
      </c>
      <c r="C51" s="36" t="s">
        <v>113</v>
      </c>
      <c r="D51" s="37" t="s">
        <v>150</v>
      </c>
      <c r="E51" s="37" t="s">
        <v>183</v>
      </c>
      <c r="F51" s="38">
        <v>16</v>
      </c>
      <c r="G51" s="38">
        <v>0.9</v>
      </c>
      <c r="H51" s="39">
        <v>4</v>
      </c>
      <c r="I51" s="40">
        <f t="shared" si="0"/>
        <v>57.6</v>
      </c>
      <c r="J51" s="40">
        <v>4032</v>
      </c>
      <c r="K51" s="41"/>
      <c r="L51" s="42">
        <f t="shared" si="1"/>
        <v>1728</v>
      </c>
    </row>
    <row r="52" spans="1:12" s="43" customFormat="1" ht="24.95" customHeight="1">
      <c r="A52" s="36">
        <v>48</v>
      </c>
      <c r="B52" s="36" t="s">
        <v>149</v>
      </c>
      <c r="C52" s="36" t="s">
        <v>123</v>
      </c>
      <c r="D52" s="37" t="s">
        <v>150</v>
      </c>
      <c r="E52" s="37" t="s">
        <v>183</v>
      </c>
      <c r="F52" s="38">
        <v>16</v>
      </c>
      <c r="G52" s="38">
        <v>0.9</v>
      </c>
      <c r="H52" s="39">
        <v>5</v>
      </c>
      <c r="I52" s="40">
        <f t="shared" si="0"/>
        <v>72</v>
      </c>
      <c r="J52" s="40">
        <v>5040</v>
      </c>
      <c r="K52" s="41"/>
      <c r="L52" s="42">
        <f t="shared" si="1"/>
        <v>2160</v>
      </c>
    </row>
    <row r="53" spans="1:12" s="43" customFormat="1" ht="24.95" customHeight="1">
      <c r="A53" s="36">
        <v>49</v>
      </c>
      <c r="B53" s="36" t="s">
        <v>149</v>
      </c>
      <c r="C53" s="36" t="s">
        <v>185</v>
      </c>
      <c r="D53" s="37" t="s">
        <v>150</v>
      </c>
      <c r="E53" s="37" t="s">
        <v>183</v>
      </c>
      <c r="F53" s="38">
        <v>16</v>
      </c>
      <c r="G53" s="38">
        <v>0.9</v>
      </c>
      <c r="H53" s="39">
        <v>3</v>
      </c>
      <c r="I53" s="40">
        <f t="shared" si="0"/>
        <v>43.2</v>
      </c>
      <c r="J53" s="40">
        <v>3024</v>
      </c>
      <c r="K53" s="41"/>
      <c r="L53" s="42">
        <f t="shared" si="1"/>
        <v>1296</v>
      </c>
    </row>
    <row r="54" spans="1:12" s="43" customFormat="1" ht="24.95" customHeight="1">
      <c r="A54" s="36">
        <v>50</v>
      </c>
      <c r="B54" s="36" t="s">
        <v>149</v>
      </c>
      <c r="C54" s="36" t="s">
        <v>133</v>
      </c>
      <c r="D54" s="37" t="s">
        <v>150</v>
      </c>
      <c r="E54" s="37" t="s">
        <v>183</v>
      </c>
      <c r="F54" s="38">
        <v>16</v>
      </c>
      <c r="G54" s="38">
        <v>0.9</v>
      </c>
      <c r="H54" s="39">
        <v>4</v>
      </c>
      <c r="I54" s="40">
        <f t="shared" si="0"/>
        <v>57.6</v>
      </c>
      <c r="J54" s="40">
        <v>4032</v>
      </c>
      <c r="K54" s="41"/>
      <c r="L54" s="42">
        <f t="shared" si="1"/>
        <v>1728</v>
      </c>
    </row>
    <row r="55" spans="1:12" s="43" customFormat="1" ht="24.95" customHeight="1">
      <c r="A55" s="36">
        <v>51</v>
      </c>
      <c r="B55" s="36" t="s">
        <v>149</v>
      </c>
      <c r="C55" s="36" t="s">
        <v>186</v>
      </c>
      <c r="D55" s="37" t="s">
        <v>150</v>
      </c>
      <c r="E55" s="37" t="s">
        <v>183</v>
      </c>
      <c r="F55" s="38">
        <v>16</v>
      </c>
      <c r="G55" s="38">
        <v>0.9</v>
      </c>
      <c r="H55" s="39">
        <v>3</v>
      </c>
      <c r="I55" s="40">
        <f t="shared" si="0"/>
        <v>43.2</v>
      </c>
      <c r="J55" s="40">
        <v>3024</v>
      </c>
      <c r="K55" s="41"/>
      <c r="L55" s="42">
        <f t="shared" si="1"/>
        <v>1296</v>
      </c>
    </row>
    <row r="56" spans="1:12" s="43" customFormat="1" ht="24.95" customHeight="1">
      <c r="A56" s="36">
        <v>52</v>
      </c>
      <c r="B56" s="36" t="s">
        <v>149</v>
      </c>
      <c r="C56" s="36" t="s">
        <v>187</v>
      </c>
      <c r="D56" s="37" t="s">
        <v>150</v>
      </c>
      <c r="E56" s="37" t="s">
        <v>183</v>
      </c>
      <c r="F56" s="38">
        <v>16</v>
      </c>
      <c r="G56" s="38">
        <v>0.9</v>
      </c>
      <c r="H56" s="39">
        <v>2</v>
      </c>
      <c r="I56" s="40">
        <f t="shared" si="0"/>
        <v>28.8</v>
      </c>
      <c r="J56" s="40">
        <v>2016</v>
      </c>
      <c r="K56" s="41"/>
      <c r="L56" s="42">
        <f t="shared" si="1"/>
        <v>864</v>
      </c>
    </row>
    <row r="57" spans="1:12" s="43" customFormat="1" ht="24.95" customHeight="1">
      <c r="A57" s="36">
        <v>53</v>
      </c>
      <c r="B57" s="36" t="s">
        <v>149</v>
      </c>
      <c r="C57" s="36" t="s">
        <v>128</v>
      </c>
      <c r="D57" s="37" t="s">
        <v>150</v>
      </c>
      <c r="E57" s="37" t="s">
        <v>183</v>
      </c>
      <c r="F57" s="38">
        <v>16</v>
      </c>
      <c r="G57" s="38">
        <v>0.9</v>
      </c>
      <c r="H57" s="39">
        <v>3</v>
      </c>
      <c r="I57" s="40">
        <f t="shared" si="0"/>
        <v>43.2</v>
      </c>
      <c r="J57" s="40">
        <v>3024</v>
      </c>
      <c r="K57" s="41"/>
      <c r="L57" s="42">
        <f t="shared" si="1"/>
        <v>1296</v>
      </c>
    </row>
    <row r="58" spans="1:12" s="43" customFormat="1" ht="24.95" customHeight="1">
      <c r="A58" s="36">
        <v>54</v>
      </c>
      <c r="B58" s="36" t="s">
        <v>149</v>
      </c>
      <c r="C58" s="36" t="s">
        <v>91</v>
      </c>
      <c r="D58" s="37" t="s">
        <v>150</v>
      </c>
      <c r="E58" s="37" t="s">
        <v>183</v>
      </c>
      <c r="F58" s="38">
        <v>16</v>
      </c>
      <c r="G58" s="38">
        <v>0.9</v>
      </c>
      <c r="H58" s="39">
        <v>2</v>
      </c>
      <c r="I58" s="40">
        <f t="shared" si="0"/>
        <v>28.8</v>
      </c>
      <c r="J58" s="40">
        <v>2016</v>
      </c>
      <c r="K58" s="41"/>
      <c r="L58" s="42">
        <f t="shared" si="1"/>
        <v>864</v>
      </c>
    </row>
    <row r="59" spans="1:12" s="43" customFormat="1" ht="24.95" customHeight="1">
      <c r="A59" s="36">
        <v>55</v>
      </c>
      <c r="B59" s="36" t="s">
        <v>149</v>
      </c>
      <c r="C59" s="36" t="s">
        <v>188</v>
      </c>
      <c r="D59" s="37" t="s">
        <v>150</v>
      </c>
      <c r="E59" s="37" t="s">
        <v>183</v>
      </c>
      <c r="F59" s="38">
        <v>16</v>
      </c>
      <c r="G59" s="38">
        <v>0.9</v>
      </c>
      <c r="H59" s="39">
        <v>4</v>
      </c>
      <c r="I59" s="40">
        <f t="shared" si="0"/>
        <v>57.6</v>
      </c>
      <c r="J59" s="40">
        <v>4032</v>
      </c>
      <c r="K59" s="41"/>
      <c r="L59" s="42">
        <f t="shared" si="1"/>
        <v>1728</v>
      </c>
    </row>
    <row r="60" spans="1:12" s="43" customFormat="1" ht="24.95" customHeight="1">
      <c r="A60" s="36">
        <v>56</v>
      </c>
      <c r="B60" s="36" t="s">
        <v>149</v>
      </c>
      <c r="C60" s="36" t="s">
        <v>189</v>
      </c>
      <c r="D60" s="37" t="s">
        <v>150</v>
      </c>
      <c r="E60" s="37" t="s">
        <v>183</v>
      </c>
      <c r="F60" s="38">
        <v>16</v>
      </c>
      <c r="G60" s="38">
        <v>0.9</v>
      </c>
      <c r="H60" s="39">
        <v>1</v>
      </c>
      <c r="I60" s="40">
        <f t="shared" si="0"/>
        <v>14.4</v>
      </c>
      <c r="J60" s="40">
        <v>1008</v>
      </c>
      <c r="K60" s="41"/>
      <c r="L60" s="42">
        <f t="shared" si="1"/>
        <v>432</v>
      </c>
    </row>
    <row r="61" spans="1:12" s="43" customFormat="1" ht="24.95" customHeight="1">
      <c r="A61" s="36">
        <v>57</v>
      </c>
      <c r="B61" s="36" t="s">
        <v>149</v>
      </c>
      <c r="C61" s="36" t="s">
        <v>190</v>
      </c>
      <c r="D61" s="37" t="s">
        <v>150</v>
      </c>
      <c r="E61" s="37" t="s">
        <v>183</v>
      </c>
      <c r="F61" s="38">
        <v>16</v>
      </c>
      <c r="G61" s="38">
        <v>0.9</v>
      </c>
      <c r="H61" s="39">
        <v>2</v>
      </c>
      <c r="I61" s="40">
        <f t="shared" si="0"/>
        <v>28.8</v>
      </c>
      <c r="J61" s="40">
        <v>2016</v>
      </c>
      <c r="K61" s="41"/>
      <c r="L61" s="42">
        <f t="shared" si="1"/>
        <v>864</v>
      </c>
    </row>
    <row r="62" spans="1:12" s="43" customFormat="1" ht="24.95" customHeight="1">
      <c r="A62" s="36">
        <v>58</v>
      </c>
      <c r="B62" s="36" t="s">
        <v>149</v>
      </c>
      <c r="C62" s="36" t="s">
        <v>77</v>
      </c>
      <c r="D62" s="37" t="s">
        <v>150</v>
      </c>
      <c r="E62" s="37" t="s">
        <v>183</v>
      </c>
      <c r="F62" s="38">
        <v>16</v>
      </c>
      <c r="G62" s="38">
        <v>0.9</v>
      </c>
      <c r="H62" s="39">
        <v>3</v>
      </c>
      <c r="I62" s="40">
        <f t="shared" si="0"/>
        <v>43.2</v>
      </c>
      <c r="J62" s="40">
        <v>3024</v>
      </c>
      <c r="K62" s="41"/>
      <c r="L62" s="42">
        <f t="shared" si="1"/>
        <v>1296</v>
      </c>
    </row>
    <row r="63" spans="1:12" s="43" customFormat="1" ht="24.95" customHeight="1">
      <c r="A63" s="36">
        <v>59</v>
      </c>
      <c r="B63" s="36" t="s">
        <v>149</v>
      </c>
      <c r="C63" s="36" t="s">
        <v>135</v>
      </c>
      <c r="D63" s="37" t="s">
        <v>150</v>
      </c>
      <c r="E63" s="37" t="s">
        <v>183</v>
      </c>
      <c r="F63" s="38">
        <v>16</v>
      </c>
      <c r="G63" s="38">
        <v>0.9</v>
      </c>
      <c r="H63" s="39">
        <v>3</v>
      </c>
      <c r="I63" s="40">
        <f t="shared" si="0"/>
        <v>43.2</v>
      </c>
      <c r="J63" s="40">
        <v>3024</v>
      </c>
      <c r="K63" s="41"/>
      <c r="L63" s="42">
        <f t="shared" si="1"/>
        <v>1296</v>
      </c>
    </row>
    <row r="64" spans="1:12" s="43" customFormat="1" ht="24.95" customHeight="1">
      <c r="A64" s="36">
        <v>60</v>
      </c>
      <c r="B64" s="36" t="s">
        <v>149</v>
      </c>
      <c r="C64" s="36" t="s">
        <v>191</v>
      </c>
      <c r="D64" s="37" t="s">
        <v>150</v>
      </c>
      <c r="E64" s="37" t="s">
        <v>183</v>
      </c>
      <c r="F64" s="38">
        <v>16</v>
      </c>
      <c r="G64" s="38">
        <v>0.9</v>
      </c>
      <c r="H64" s="39">
        <v>2</v>
      </c>
      <c r="I64" s="40">
        <f t="shared" si="0"/>
        <v>28.8</v>
      </c>
      <c r="J64" s="40">
        <v>2016</v>
      </c>
      <c r="K64" s="41"/>
      <c r="L64" s="42">
        <f t="shared" si="1"/>
        <v>864</v>
      </c>
    </row>
    <row r="65" spans="1:12" s="43" customFormat="1" ht="24.95" customHeight="1">
      <c r="A65" s="36">
        <v>61</v>
      </c>
      <c r="B65" s="36" t="s">
        <v>149</v>
      </c>
      <c r="C65" s="36" t="s">
        <v>71</v>
      </c>
      <c r="D65" s="37" t="s">
        <v>150</v>
      </c>
      <c r="E65" s="37" t="s">
        <v>183</v>
      </c>
      <c r="F65" s="38">
        <v>16</v>
      </c>
      <c r="G65" s="38">
        <v>0.9</v>
      </c>
      <c r="H65" s="39">
        <v>4</v>
      </c>
      <c r="I65" s="40">
        <f t="shared" si="0"/>
        <v>57.6</v>
      </c>
      <c r="J65" s="40">
        <v>4032</v>
      </c>
      <c r="K65" s="41"/>
      <c r="L65" s="42">
        <f t="shared" si="1"/>
        <v>1728</v>
      </c>
    </row>
    <row r="66" spans="1:12" s="43" customFormat="1" ht="24.95" customHeight="1">
      <c r="A66" s="36">
        <v>62</v>
      </c>
      <c r="B66" s="36" t="s">
        <v>149</v>
      </c>
      <c r="C66" s="36" t="s">
        <v>192</v>
      </c>
      <c r="D66" s="37" t="s">
        <v>150</v>
      </c>
      <c r="E66" s="37" t="s">
        <v>183</v>
      </c>
      <c r="F66" s="38">
        <v>16</v>
      </c>
      <c r="G66" s="38">
        <v>0.9</v>
      </c>
      <c r="H66" s="39">
        <v>3</v>
      </c>
      <c r="I66" s="40">
        <f t="shared" si="0"/>
        <v>43.2</v>
      </c>
      <c r="J66" s="40">
        <v>3024</v>
      </c>
      <c r="K66" s="41"/>
      <c r="L66" s="42">
        <f t="shared" si="1"/>
        <v>1296</v>
      </c>
    </row>
    <row r="67" spans="1:12" s="43" customFormat="1" ht="24.95" customHeight="1">
      <c r="A67" s="36">
        <v>63</v>
      </c>
      <c r="B67" s="36" t="s">
        <v>149</v>
      </c>
      <c r="C67" s="36" t="s">
        <v>193</v>
      </c>
      <c r="D67" s="37" t="s">
        <v>150</v>
      </c>
      <c r="E67" s="37" t="s">
        <v>183</v>
      </c>
      <c r="F67" s="38">
        <v>16</v>
      </c>
      <c r="G67" s="38">
        <v>0.9</v>
      </c>
      <c r="H67" s="39">
        <v>2</v>
      </c>
      <c r="I67" s="40">
        <f t="shared" ref="I67:I77" si="2">F67*G67*H67</f>
        <v>28.8</v>
      </c>
      <c r="J67" s="40">
        <v>2016</v>
      </c>
      <c r="K67" s="41"/>
      <c r="L67" s="42">
        <f t="shared" si="1"/>
        <v>864</v>
      </c>
    </row>
    <row r="68" spans="1:12" s="43" customFormat="1" ht="24.95" customHeight="1">
      <c r="A68" s="36">
        <v>64</v>
      </c>
      <c r="B68" s="36" t="s">
        <v>149</v>
      </c>
      <c r="C68" s="36" t="s">
        <v>194</v>
      </c>
      <c r="D68" s="37" t="s">
        <v>150</v>
      </c>
      <c r="E68" s="37" t="s">
        <v>183</v>
      </c>
      <c r="F68" s="38">
        <v>16</v>
      </c>
      <c r="G68" s="38">
        <v>0.9</v>
      </c>
      <c r="H68" s="39">
        <v>3</v>
      </c>
      <c r="I68" s="40">
        <f t="shared" si="2"/>
        <v>43.2</v>
      </c>
      <c r="J68" s="40">
        <v>3024</v>
      </c>
      <c r="K68" s="41"/>
      <c r="L68" s="42">
        <f t="shared" ref="L68:L77" si="3">I68*30</f>
        <v>1296</v>
      </c>
    </row>
    <row r="69" spans="1:12" s="43" customFormat="1" ht="24.95" customHeight="1">
      <c r="A69" s="36">
        <v>65</v>
      </c>
      <c r="B69" s="36" t="s">
        <v>149</v>
      </c>
      <c r="C69" s="36" t="s">
        <v>85</v>
      </c>
      <c r="D69" s="37" t="s">
        <v>150</v>
      </c>
      <c r="E69" s="37" t="s">
        <v>183</v>
      </c>
      <c r="F69" s="38">
        <v>16</v>
      </c>
      <c r="G69" s="38">
        <v>0.9</v>
      </c>
      <c r="H69" s="39">
        <v>3</v>
      </c>
      <c r="I69" s="40">
        <f t="shared" si="2"/>
        <v>43.2</v>
      </c>
      <c r="J69" s="40">
        <v>3024</v>
      </c>
      <c r="K69" s="41"/>
      <c r="L69" s="42">
        <f t="shared" si="3"/>
        <v>1296</v>
      </c>
    </row>
    <row r="70" spans="1:12" s="26" customFormat="1" ht="24.95" customHeight="1">
      <c r="A70" s="29">
        <v>66</v>
      </c>
      <c r="B70" s="29" t="s">
        <v>149</v>
      </c>
      <c r="C70" s="29" t="s">
        <v>195</v>
      </c>
      <c r="D70" s="30" t="s">
        <v>150</v>
      </c>
      <c r="E70" s="30" t="s">
        <v>183</v>
      </c>
      <c r="F70" s="31">
        <v>16</v>
      </c>
      <c r="G70" s="31">
        <v>0.9</v>
      </c>
      <c r="H70" s="32">
        <v>2</v>
      </c>
      <c r="I70" s="33">
        <f t="shared" si="2"/>
        <v>28.8</v>
      </c>
      <c r="J70" s="33">
        <v>2016</v>
      </c>
      <c r="K70" s="34"/>
      <c r="L70" s="35">
        <f t="shared" si="3"/>
        <v>864</v>
      </c>
    </row>
    <row r="71" spans="1:12" s="26" customFormat="1" ht="24.95" customHeight="1">
      <c r="A71" s="29">
        <v>67</v>
      </c>
      <c r="B71" s="29" t="s">
        <v>149</v>
      </c>
      <c r="C71" s="29" t="s">
        <v>129</v>
      </c>
      <c r="D71" s="30" t="s">
        <v>150</v>
      </c>
      <c r="E71" s="30" t="s">
        <v>183</v>
      </c>
      <c r="F71" s="31">
        <v>16</v>
      </c>
      <c r="G71" s="31">
        <v>0.9</v>
      </c>
      <c r="H71" s="32">
        <v>2</v>
      </c>
      <c r="I71" s="33">
        <f t="shared" si="2"/>
        <v>28.8</v>
      </c>
      <c r="J71" s="33">
        <v>2016</v>
      </c>
      <c r="K71" s="34"/>
      <c r="L71" s="35">
        <f t="shared" si="3"/>
        <v>864</v>
      </c>
    </row>
    <row r="72" spans="1:12" s="26" customFormat="1" ht="24.95" customHeight="1">
      <c r="A72" s="29">
        <v>68</v>
      </c>
      <c r="B72" s="29" t="s">
        <v>149</v>
      </c>
      <c r="C72" s="29" t="s">
        <v>81</v>
      </c>
      <c r="D72" s="30" t="s">
        <v>150</v>
      </c>
      <c r="E72" s="30" t="s">
        <v>183</v>
      </c>
      <c r="F72" s="31">
        <v>16</v>
      </c>
      <c r="G72" s="31">
        <v>0.9</v>
      </c>
      <c r="H72" s="32">
        <v>2</v>
      </c>
      <c r="I72" s="33">
        <f t="shared" si="2"/>
        <v>28.8</v>
      </c>
      <c r="J72" s="33">
        <v>2016</v>
      </c>
      <c r="K72" s="34"/>
      <c r="L72" s="35">
        <f t="shared" si="3"/>
        <v>864</v>
      </c>
    </row>
    <row r="73" spans="1:12" s="26" customFormat="1" ht="24.95" customHeight="1">
      <c r="A73" s="29">
        <v>69</v>
      </c>
      <c r="B73" s="29" t="s">
        <v>149</v>
      </c>
      <c r="C73" s="29" t="s">
        <v>196</v>
      </c>
      <c r="D73" s="30" t="s">
        <v>150</v>
      </c>
      <c r="E73" s="30" t="s">
        <v>183</v>
      </c>
      <c r="F73" s="31">
        <v>16</v>
      </c>
      <c r="G73" s="31">
        <v>0.9</v>
      </c>
      <c r="H73" s="32">
        <v>3</v>
      </c>
      <c r="I73" s="33">
        <f t="shared" si="2"/>
        <v>43.2</v>
      </c>
      <c r="J73" s="33">
        <v>3024</v>
      </c>
      <c r="K73" s="34"/>
      <c r="L73" s="35">
        <f t="shared" si="3"/>
        <v>1296</v>
      </c>
    </row>
    <row r="74" spans="1:12" s="26" customFormat="1" ht="24.95" customHeight="1">
      <c r="A74" s="29">
        <v>70</v>
      </c>
      <c r="B74" s="29" t="s">
        <v>149</v>
      </c>
      <c r="C74" s="29" t="s">
        <v>197</v>
      </c>
      <c r="D74" s="30" t="s">
        <v>150</v>
      </c>
      <c r="E74" s="30" t="s">
        <v>183</v>
      </c>
      <c r="F74" s="31">
        <v>16</v>
      </c>
      <c r="G74" s="31">
        <v>0.9</v>
      </c>
      <c r="H74" s="32">
        <v>4</v>
      </c>
      <c r="I74" s="33">
        <f t="shared" si="2"/>
        <v>57.6</v>
      </c>
      <c r="J74" s="33">
        <v>4032</v>
      </c>
      <c r="K74" s="34"/>
      <c r="L74" s="35">
        <f t="shared" si="3"/>
        <v>1728</v>
      </c>
    </row>
    <row r="75" spans="1:12" s="26" customFormat="1" ht="24.95" customHeight="1">
      <c r="A75" s="29">
        <v>71</v>
      </c>
      <c r="B75" s="29" t="s">
        <v>149</v>
      </c>
      <c r="C75" s="29" t="s">
        <v>198</v>
      </c>
      <c r="D75" s="30" t="s">
        <v>150</v>
      </c>
      <c r="E75" s="30" t="s">
        <v>183</v>
      </c>
      <c r="F75" s="31">
        <v>16</v>
      </c>
      <c r="G75" s="31">
        <v>0.9</v>
      </c>
      <c r="H75" s="32">
        <v>1</v>
      </c>
      <c r="I75" s="33">
        <f t="shared" si="2"/>
        <v>14.4</v>
      </c>
      <c r="J75" s="33">
        <v>1008</v>
      </c>
      <c r="K75" s="34"/>
      <c r="L75" s="35">
        <f t="shared" si="3"/>
        <v>432</v>
      </c>
    </row>
    <row r="76" spans="1:12" s="26" customFormat="1" ht="24.95" customHeight="1">
      <c r="A76" s="29">
        <v>72</v>
      </c>
      <c r="B76" s="29" t="s">
        <v>149</v>
      </c>
      <c r="C76" s="29" t="s">
        <v>199</v>
      </c>
      <c r="D76" s="30" t="s">
        <v>150</v>
      </c>
      <c r="E76" s="30" t="s">
        <v>183</v>
      </c>
      <c r="F76" s="31">
        <v>16</v>
      </c>
      <c r="G76" s="31">
        <v>0.9</v>
      </c>
      <c r="H76" s="32">
        <v>1</v>
      </c>
      <c r="I76" s="33">
        <f t="shared" si="2"/>
        <v>14.4</v>
      </c>
      <c r="J76" s="33">
        <v>1008</v>
      </c>
      <c r="K76" s="34"/>
      <c r="L76" s="35">
        <f t="shared" si="3"/>
        <v>432</v>
      </c>
    </row>
    <row r="77" spans="1:12" s="26" customFormat="1" ht="24.95" customHeight="1">
      <c r="A77" s="29">
        <v>73</v>
      </c>
      <c r="B77" s="29" t="s">
        <v>149</v>
      </c>
      <c r="C77" s="29" t="s">
        <v>200</v>
      </c>
      <c r="D77" s="30" t="s">
        <v>150</v>
      </c>
      <c r="E77" s="30" t="s">
        <v>183</v>
      </c>
      <c r="F77" s="31">
        <v>16</v>
      </c>
      <c r="G77" s="31">
        <v>0.9</v>
      </c>
      <c r="H77" s="32">
        <v>3</v>
      </c>
      <c r="I77" s="33">
        <f t="shared" si="2"/>
        <v>43.2</v>
      </c>
      <c r="J77" s="33">
        <v>3024</v>
      </c>
      <c r="K77" s="34"/>
      <c r="L77" s="35">
        <f t="shared" si="3"/>
        <v>1296</v>
      </c>
    </row>
    <row r="78" spans="1:12" s="26" customFormat="1" ht="13.5">
      <c r="A78" s="44" t="s">
        <v>201</v>
      </c>
      <c r="B78" s="44"/>
      <c r="C78" s="45"/>
      <c r="E78" s="46"/>
      <c r="G78" s="26" t="s">
        <v>202</v>
      </c>
      <c r="L78" s="25"/>
    </row>
  </sheetData>
  <mergeCells count="1">
    <mergeCell ref="A1:L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三四年级课堂</vt:lpstr>
      <vt:lpstr>三四年级实验</vt:lpstr>
      <vt:lpstr>三四年级课程设计</vt:lpstr>
      <vt:lpstr>毕业设计</vt:lpstr>
      <vt:lpstr>三四年级课堂!Print_Titles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cp:lastPrinted>2015-12-31T08:43:00Z</cp:lastPrinted>
  <dcterms:created xsi:type="dcterms:W3CDTF">2015-10-14T06:49:00Z</dcterms:created>
  <dcterms:modified xsi:type="dcterms:W3CDTF">2019-01-04T01:16:06Z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